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172.16.0.231\bancodatos\Contabilidad\Contabilidad_Comun\PORTAL TRANSPARENCIA INVI\PORTAL NOVIEMBRE 2021\"/>
    </mc:Choice>
  </mc:AlternateContent>
  <xr:revisionPtr revIDLastSave="0" documentId="13_ncr:1_{56AF81D4-23E5-4013-A3E5-E82417D898B9}" xr6:coauthVersionLast="47" xr6:coauthVersionMax="47" xr10:uidLastSave="{00000000-0000-0000-0000-000000000000}"/>
  <bookViews>
    <workbookView xWindow="-120" yWindow="-120" windowWidth="20730" windowHeight="11160" activeTab="1" xr2:uid="{784E5D24-0E0A-4A1C-AEDB-8C414D77F257}"/>
  </bookViews>
  <sheets>
    <sheet name="P1 Presupuesto Aprobado" sheetId="1" r:id="rId1"/>
    <sheet name="EJECUCION DE GASTOS Y APLIC NOV" sheetId="2" r:id="rId2"/>
    <sheet name="P3 Ejecucion " sheetId="3" r:id="rId3"/>
  </sheets>
  <definedNames>
    <definedName name="_xlnm.Print_Area" localSheetId="1">'EJECUCION DE GASTOS Y APLIC NOV'!$B$1:$Q$101</definedName>
    <definedName name="_xlnm.Print_Area" localSheetId="0">'P1 Presupuesto Aprobado'!$B$1:$D$89</definedName>
    <definedName name="_xlnm.Print_Area" localSheetId="2">'P3 Ejecucion '!$B$1:$O$89</definedName>
    <definedName name="_xlnm.Print_Titles" localSheetId="1">'EJECUCION DE GASTOS Y APLIC NOV'!$1:$10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3" l="1"/>
  <c r="N83" i="3"/>
  <c r="M83" i="3"/>
  <c r="L83" i="3"/>
  <c r="K83" i="3"/>
  <c r="J83" i="3"/>
  <c r="I83" i="3"/>
  <c r="H83" i="3"/>
  <c r="G83" i="3"/>
  <c r="F83" i="3"/>
  <c r="E83" i="3"/>
  <c r="D83" i="3"/>
  <c r="C83" i="3"/>
  <c r="O82" i="3"/>
  <c r="O81" i="3"/>
  <c r="N80" i="3"/>
  <c r="M80" i="3"/>
  <c r="L80" i="3"/>
  <c r="K80" i="3"/>
  <c r="J80" i="3"/>
  <c r="I80" i="3"/>
  <c r="H80" i="3"/>
  <c r="G80" i="3"/>
  <c r="F80" i="3"/>
  <c r="E80" i="3"/>
  <c r="D80" i="3"/>
  <c r="C80" i="3"/>
  <c r="O79" i="3"/>
  <c r="O78" i="3"/>
  <c r="N77" i="3"/>
  <c r="M77" i="3"/>
  <c r="L77" i="3"/>
  <c r="K77" i="3"/>
  <c r="J77" i="3"/>
  <c r="I77" i="3"/>
  <c r="H77" i="3"/>
  <c r="G77" i="3"/>
  <c r="F77" i="3"/>
  <c r="E77" i="3"/>
  <c r="D77" i="3"/>
  <c r="C77" i="3"/>
  <c r="O75" i="3"/>
  <c r="O74" i="3"/>
  <c r="O73" i="3"/>
  <c r="O72" i="3"/>
  <c r="N71" i="3"/>
  <c r="M71" i="3"/>
  <c r="L71" i="3"/>
  <c r="K71" i="3"/>
  <c r="J71" i="3"/>
  <c r="I71" i="3"/>
  <c r="H71" i="3"/>
  <c r="G71" i="3"/>
  <c r="F71" i="3"/>
  <c r="E71" i="3"/>
  <c r="D71" i="3"/>
  <c r="C71" i="3"/>
  <c r="O70" i="3"/>
  <c r="O69" i="3"/>
  <c r="N68" i="3"/>
  <c r="M68" i="3"/>
  <c r="L68" i="3"/>
  <c r="K68" i="3"/>
  <c r="J68" i="3"/>
  <c r="I68" i="3"/>
  <c r="H68" i="3"/>
  <c r="G68" i="3"/>
  <c r="F68" i="3"/>
  <c r="E68" i="3"/>
  <c r="D68" i="3"/>
  <c r="C68" i="3"/>
  <c r="O67" i="3"/>
  <c r="O66" i="3"/>
  <c r="O65" i="3"/>
  <c r="K64" i="3"/>
  <c r="K63" i="3" s="1"/>
  <c r="N63" i="3"/>
  <c r="M63" i="3"/>
  <c r="L63" i="3"/>
  <c r="J63" i="3"/>
  <c r="I63" i="3"/>
  <c r="H63" i="3"/>
  <c r="G63" i="3"/>
  <c r="F63" i="3"/>
  <c r="E63" i="3"/>
  <c r="D63" i="3"/>
  <c r="C63" i="3"/>
  <c r="O62" i="3"/>
  <c r="O61" i="3"/>
  <c r="O60" i="3"/>
  <c r="O59" i="3"/>
  <c r="O58" i="3"/>
  <c r="O57" i="3"/>
  <c r="O56" i="3"/>
  <c r="O55" i="3"/>
  <c r="O54" i="3"/>
  <c r="N53" i="3"/>
  <c r="M53" i="3"/>
  <c r="L53" i="3"/>
  <c r="K53" i="3"/>
  <c r="J53" i="3"/>
  <c r="I53" i="3"/>
  <c r="H53" i="3"/>
  <c r="G53" i="3"/>
  <c r="F53" i="3"/>
  <c r="E53" i="3"/>
  <c r="D53" i="3"/>
  <c r="C53" i="3"/>
  <c r="O52" i="3"/>
  <c r="O51" i="3"/>
  <c r="O50" i="3"/>
  <c r="O49" i="3"/>
  <c r="O48" i="3"/>
  <c r="O47" i="3"/>
  <c r="N46" i="3"/>
  <c r="M46" i="3"/>
  <c r="L46" i="3"/>
  <c r="K46" i="3"/>
  <c r="J46" i="3"/>
  <c r="I46" i="3"/>
  <c r="H46" i="3"/>
  <c r="G46" i="3"/>
  <c r="F46" i="3"/>
  <c r="E46" i="3"/>
  <c r="D46" i="3"/>
  <c r="C46" i="3"/>
  <c r="O45" i="3"/>
  <c r="O44" i="3"/>
  <c r="O43" i="3"/>
  <c r="O42" i="3"/>
  <c r="O41" i="3"/>
  <c r="O40" i="3"/>
  <c r="O39" i="3"/>
  <c r="O38" i="3"/>
  <c r="N37" i="3"/>
  <c r="M37" i="3"/>
  <c r="L37" i="3"/>
  <c r="K37" i="3"/>
  <c r="J37" i="3"/>
  <c r="I37" i="3"/>
  <c r="H37" i="3"/>
  <c r="G37" i="3"/>
  <c r="F37" i="3"/>
  <c r="E37" i="3"/>
  <c r="D37" i="3"/>
  <c r="C37" i="3"/>
  <c r="O36" i="3"/>
  <c r="O35" i="3"/>
  <c r="O34" i="3"/>
  <c r="O33" i="3"/>
  <c r="O32" i="3"/>
  <c r="O31" i="3"/>
  <c r="O30" i="3"/>
  <c r="O29" i="3"/>
  <c r="O28" i="3"/>
  <c r="N27" i="3"/>
  <c r="M27" i="3"/>
  <c r="L27" i="3"/>
  <c r="K27" i="3"/>
  <c r="J27" i="3"/>
  <c r="I27" i="3"/>
  <c r="H27" i="3"/>
  <c r="G27" i="3"/>
  <c r="F27" i="3"/>
  <c r="E27" i="3"/>
  <c r="D27" i="3"/>
  <c r="C27" i="3"/>
  <c r="O26" i="3"/>
  <c r="O25" i="3"/>
  <c r="O24" i="3"/>
  <c r="O23" i="3"/>
  <c r="O22" i="3"/>
  <c r="O21" i="3"/>
  <c r="O20" i="3"/>
  <c r="O19" i="3"/>
  <c r="O18" i="3"/>
  <c r="N17" i="3"/>
  <c r="M17" i="3"/>
  <c r="L17" i="3"/>
  <c r="K17" i="3"/>
  <c r="J17" i="3"/>
  <c r="I17" i="3"/>
  <c r="H17" i="3"/>
  <c r="G17" i="3"/>
  <c r="F17" i="3"/>
  <c r="E17" i="3"/>
  <c r="D17" i="3"/>
  <c r="C17" i="3"/>
  <c r="O16" i="3"/>
  <c r="O15" i="3"/>
  <c r="O14" i="3"/>
  <c r="K13" i="3"/>
  <c r="O13" i="3" s="1"/>
  <c r="K12" i="3"/>
  <c r="O12" i="3" s="1"/>
  <c r="N11" i="3"/>
  <c r="M11" i="3"/>
  <c r="L11" i="3"/>
  <c r="J11" i="3"/>
  <c r="I11" i="3"/>
  <c r="H11" i="3"/>
  <c r="G11" i="3"/>
  <c r="F11" i="3"/>
  <c r="E11" i="3"/>
  <c r="D11" i="3"/>
  <c r="C11" i="3"/>
  <c r="C47" i="2"/>
  <c r="M13" i="2"/>
  <c r="F85" i="3" l="1"/>
  <c r="N85" i="3"/>
  <c r="O37" i="3"/>
  <c r="O46" i="3"/>
  <c r="O71" i="3"/>
  <c r="O77" i="3"/>
  <c r="O83" i="3"/>
  <c r="D85" i="3"/>
  <c r="H85" i="3"/>
  <c r="L85" i="3"/>
  <c r="O80" i="3"/>
  <c r="G85" i="3"/>
  <c r="E85" i="3"/>
  <c r="I85" i="3"/>
  <c r="M85" i="3"/>
  <c r="J85" i="3"/>
  <c r="C85" i="3"/>
  <c r="O17" i="3"/>
  <c r="O53" i="3"/>
  <c r="O68" i="3"/>
  <c r="O27" i="3"/>
  <c r="O63" i="3"/>
  <c r="K11" i="3"/>
  <c r="O11" i="3" s="1"/>
  <c r="O64" i="3"/>
  <c r="O85" i="3" l="1"/>
  <c r="K85" i="3"/>
  <c r="M14" i="2" l="1"/>
  <c r="M65" i="2"/>
  <c r="C83" i="1" l="1"/>
  <c r="C80" i="1"/>
  <c r="C77" i="1"/>
  <c r="C72" i="1"/>
  <c r="C69" i="1"/>
  <c r="C64" i="1"/>
  <c r="C54" i="1"/>
  <c r="C38" i="1"/>
  <c r="C28" i="1"/>
  <c r="C18" i="1"/>
  <c r="C12" i="1"/>
  <c r="C11" i="1" l="1"/>
  <c r="C76" i="1"/>
  <c r="C85" i="1" s="1"/>
  <c r="L28" i="2" l="1"/>
  <c r="L38" i="2"/>
  <c r="L54" i="2"/>
  <c r="L64" i="2"/>
  <c r="L81" i="2"/>
  <c r="L18" i="2"/>
  <c r="Q85" i="2" l="1"/>
  <c r="Q83" i="2"/>
  <c r="Q82" i="2"/>
  <c r="Q80" i="2"/>
  <c r="Q79" i="2"/>
  <c r="Q76" i="2"/>
  <c r="Q75" i="2"/>
  <c r="Q74" i="2"/>
  <c r="Q73" i="2"/>
  <c r="Q71" i="2"/>
  <c r="Q70" i="2"/>
  <c r="Q68" i="2"/>
  <c r="Q67" i="2"/>
  <c r="Q66" i="2"/>
  <c r="Q65" i="2"/>
  <c r="Q63" i="2"/>
  <c r="Q62" i="2"/>
  <c r="Q61" i="2"/>
  <c r="Q60" i="2"/>
  <c r="Q59" i="2"/>
  <c r="Q58" i="2"/>
  <c r="Q57" i="2"/>
  <c r="Q56" i="2"/>
  <c r="Q55" i="2"/>
  <c r="Q53" i="2"/>
  <c r="Q52" i="2"/>
  <c r="Q51" i="2"/>
  <c r="Q50" i="2"/>
  <c r="Q49" i="2"/>
  <c r="Q48" i="2"/>
  <c r="Q46" i="2"/>
  <c r="Q45" i="2"/>
  <c r="Q44" i="2"/>
  <c r="Q43" i="2"/>
  <c r="Q42" i="2"/>
  <c r="Q41" i="2"/>
  <c r="Q40" i="2"/>
  <c r="Q39" i="2"/>
  <c r="Q37" i="2"/>
  <c r="Q36" i="2"/>
  <c r="Q35" i="2"/>
  <c r="Q34" i="2"/>
  <c r="Q33" i="2"/>
  <c r="Q32" i="2"/>
  <c r="Q31" i="2"/>
  <c r="Q30" i="2"/>
  <c r="Q29" i="2"/>
  <c r="Q27" i="2"/>
  <c r="Q26" i="2"/>
  <c r="Q25" i="2"/>
  <c r="Q24" i="2"/>
  <c r="Q23" i="2"/>
  <c r="Q22" i="2"/>
  <c r="Q21" i="2"/>
  <c r="Q20" i="2"/>
  <c r="Q19" i="2"/>
  <c r="Q17" i="2"/>
  <c r="Q16" i="2"/>
  <c r="Q15" i="2"/>
  <c r="Q14" i="2"/>
  <c r="Q13" i="2"/>
  <c r="C84" i="2"/>
  <c r="C81" i="2"/>
  <c r="C72" i="2"/>
  <c r="C64" i="2"/>
  <c r="C38" i="2"/>
  <c r="C78" i="2"/>
  <c r="C12" i="2"/>
  <c r="C69" i="2" l="1"/>
  <c r="C54" i="2"/>
  <c r="C28" i="2"/>
  <c r="C18" i="2"/>
  <c r="I78" i="2"/>
  <c r="C86" i="2" l="1"/>
  <c r="H84" i="2" l="1"/>
  <c r="I84" i="2"/>
  <c r="J84" i="2"/>
  <c r="K84" i="2"/>
  <c r="L84" i="2"/>
  <c r="M84" i="2"/>
  <c r="N84" i="2"/>
  <c r="O84" i="2"/>
  <c r="P84" i="2"/>
  <c r="H81" i="2"/>
  <c r="I81" i="2"/>
  <c r="J81" i="2"/>
  <c r="K81" i="2"/>
  <c r="M81" i="2"/>
  <c r="N81" i="2"/>
  <c r="O81" i="2"/>
  <c r="P81" i="2"/>
  <c r="H78" i="2"/>
  <c r="J78" i="2"/>
  <c r="K78" i="2"/>
  <c r="L78" i="2"/>
  <c r="M78" i="2"/>
  <c r="N78" i="2"/>
  <c r="O78" i="2"/>
  <c r="P78" i="2"/>
  <c r="H72" i="2"/>
  <c r="I72" i="2"/>
  <c r="J72" i="2"/>
  <c r="K72" i="2"/>
  <c r="L72" i="2"/>
  <c r="M72" i="2"/>
  <c r="N72" i="2"/>
  <c r="O72" i="2"/>
  <c r="P72" i="2"/>
  <c r="H69" i="2"/>
  <c r="I69" i="2"/>
  <c r="J69" i="2"/>
  <c r="K69" i="2"/>
  <c r="L69" i="2"/>
  <c r="M69" i="2"/>
  <c r="N69" i="2"/>
  <c r="O69" i="2"/>
  <c r="P69" i="2"/>
  <c r="H64" i="2"/>
  <c r="I64" i="2"/>
  <c r="J64" i="2"/>
  <c r="K64" i="2"/>
  <c r="M64" i="2"/>
  <c r="N64" i="2"/>
  <c r="O64" i="2"/>
  <c r="P64" i="2"/>
  <c r="H54" i="2"/>
  <c r="I54" i="2"/>
  <c r="J54" i="2"/>
  <c r="K54" i="2"/>
  <c r="M54" i="2"/>
  <c r="N54" i="2"/>
  <c r="O54" i="2"/>
  <c r="P54" i="2"/>
  <c r="H47" i="2"/>
  <c r="I47" i="2"/>
  <c r="J47" i="2"/>
  <c r="K47" i="2"/>
  <c r="L47" i="2"/>
  <c r="M47" i="2"/>
  <c r="N47" i="2"/>
  <c r="O47" i="2"/>
  <c r="P47" i="2"/>
  <c r="H38" i="2"/>
  <c r="I38" i="2"/>
  <c r="J38" i="2"/>
  <c r="K38" i="2"/>
  <c r="M38" i="2"/>
  <c r="N38" i="2"/>
  <c r="O38" i="2"/>
  <c r="P38" i="2"/>
  <c r="H28" i="2"/>
  <c r="I28" i="2"/>
  <c r="J28" i="2"/>
  <c r="K28" i="2"/>
  <c r="M28" i="2"/>
  <c r="N28" i="2"/>
  <c r="O28" i="2"/>
  <c r="P28" i="2"/>
  <c r="H18" i="2"/>
  <c r="I18" i="2"/>
  <c r="J18" i="2"/>
  <c r="K18" i="2"/>
  <c r="M18" i="2"/>
  <c r="N18" i="2"/>
  <c r="O18" i="2"/>
  <c r="P18" i="2"/>
  <c r="H12" i="2"/>
  <c r="I12" i="2"/>
  <c r="J12" i="2"/>
  <c r="K12" i="2"/>
  <c r="L12" i="2"/>
  <c r="M12" i="2"/>
  <c r="N12" i="2"/>
  <c r="O12" i="2"/>
  <c r="P12" i="2"/>
  <c r="G12" i="2"/>
  <c r="E81" i="2" l="1"/>
  <c r="E72" i="2"/>
  <c r="G84" i="2"/>
  <c r="F84" i="2"/>
  <c r="N86" i="2"/>
  <c r="J86" i="2"/>
  <c r="M86" i="2"/>
  <c r="I86" i="2"/>
  <c r="P86" i="2"/>
  <c r="L86" i="2"/>
  <c r="H86" i="2"/>
  <c r="E18" i="2"/>
  <c r="G64" i="2"/>
  <c r="F64" i="2"/>
  <c r="G69" i="2"/>
  <c r="F69" i="2"/>
  <c r="E12" i="2"/>
  <c r="E28" i="2"/>
  <c r="E47" i="2"/>
  <c r="E54" i="2"/>
  <c r="E64" i="2"/>
  <c r="E69" i="2"/>
  <c r="E78" i="2"/>
  <c r="E84" i="2"/>
  <c r="Q84" i="2" s="1"/>
  <c r="F12" i="2"/>
  <c r="O86" i="2"/>
  <c r="K86" i="2"/>
  <c r="Q64" i="2" l="1"/>
  <c r="Q12" i="2"/>
  <c r="Q69" i="2"/>
  <c r="G28" i="2"/>
  <c r="F54" i="2"/>
  <c r="F18" i="2"/>
  <c r="G72" i="2"/>
  <c r="F78" i="2"/>
  <c r="G38" i="2"/>
  <c r="G54" i="2"/>
  <c r="G18" i="2"/>
  <c r="Q18" i="2" s="1"/>
  <c r="F72" i="2"/>
  <c r="G78" i="2"/>
  <c r="F81" i="2"/>
  <c r="F47" i="2"/>
  <c r="E38" i="2"/>
  <c r="F28" i="2"/>
  <c r="G81" i="2"/>
  <c r="G47" i="2"/>
  <c r="F38" i="2"/>
  <c r="Q54" i="2" l="1"/>
  <c r="Q47" i="2"/>
  <c r="Q28" i="2"/>
  <c r="Q38" i="2"/>
  <c r="Q72" i="2"/>
  <c r="Q81" i="2"/>
  <c r="Q78" i="2"/>
  <c r="E86" i="2"/>
  <c r="F86" i="2"/>
  <c r="G86" i="2"/>
  <c r="Q86" i="2" l="1"/>
</calcChain>
</file>

<file path=xl/sharedStrings.xml><?xml version="1.0" encoding="utf-8"?>
<sst xmlns="http://schemas.openxmlformats.org/spreadsheetml/2006/main" count="292" uniqueCount="107">
  <si>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</si>
  <si>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</si>
  <si>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</si>
  <si>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</si>
  <si>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</si>
  <si>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</si>
  <si>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</si>
  <si>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</si>
  <si>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</si>
  <si>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</si>
  <si>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</si>
  <si>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</si>
  <si>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</si>
  <si>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</si>
  <si>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</si>
  <si>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</si>
  <si>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</si>
  <si>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</si>
  <si>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</si>
  <si>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</si>
  <si>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</si>
  <si>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</si>
  <si>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</si>
  <si>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</si>
  <si>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</si>
  <si>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</si>
  <si>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</si>
  <si>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</si>
  <si>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</si>
  <si>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</si>
  <si>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</si>
  <si>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</si>
  <si>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</si>
  <si>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2.4.6 - SUBVENCIONES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</si>
  <si>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</si>
  <si>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</si>
  <si>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</si>
  <si>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</si>
  <si>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</si>
  <si>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</si>
  <si>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</si>
  <si>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</si>
  <si>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</si>
  <si>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</si>
  <si>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</si>
  <si>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</si>
  <si>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</si>
  <si>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</si>
  <si>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</si>
  <si>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</si>
  <si>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BIOLÓGICOS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</si>
  <si>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</si>
  <si>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</si>
  <si>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</si>
  <si>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</si>
  <si>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</si>
  <si>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</si>
  <si>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</si>
  <si>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</si>
  <si>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</si>
  <si>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</si>
  <si>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</si>
  <si>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</si>
  <si>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</si>
  <si>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</si>
  <si>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general</t>
  </si>
  <si>
    <t>DETALLE</t>
  </si>
  <si>
    <t>4 - APLICACIONES FINANCIERAS</t>
  </si>
  <si>
    <t>4.1 - INCREMENTO DE ACTIVOS FINANCIEROS</t>
  </si>
  <si>
    <t>4.1.1 - INCREMENTO DE ACTIVOS FINANCIEROS CORRIENTES</t>
  </si>
  <si>
    <t>4.1.2 - INCREMENTO DE ACTIVOS FINANCIEROS NO CORRIENTES</t>
  </si>
  <si>
    <t>4.2 - DISMINUCIÓN DE PASIVOS</t>
  </si>
  <si>
    <t>4.2.1 - DISMINUCIÓN DE PASIVOS CORRIENTES</t>
  </si>
  <si>
    <t>4.2.2 - DISMINUCIÓN DE PASIVOS NO CORRIENTES</t>
  </si>
  <si>
    <t>4.3 - DISMINUCIÓN DE FONDOS DE TERCEROS</t>
  </si>
  <si>
    <t>4.3.5 - DISMINUCIÓN DEPÓSITOS FONDOS DE TERCEROS</t>
  </si>
  <si>
    <t xml:space="preserve">Presupuesto de Gasto y Aplicaciones financieras </t>
  </si>
  <si>
    <t>En RD$</t>
  </si>
  <si>
    <t xml:space="preserve">Total </t>
  </si>
  <si>
    <t xml:space="preserve">Enero </t>
  </si>
  <si>
    <t>Febrero</t>
  </si>
  <si>
    <t>Marzo</t>
  </si>
  <si>
    <t>Abril</t>
  </si>
  <si>
    <t>Mayo</t>
  </si>
  <si>
    <t>Junio</t>
  </si>
  <si>
    <t>Julio</t>
  </si>
  <si>
    <t xml:space="preserve">Agosto </t>
  </si>
  <si>
    <t>Septiembre</t>
  </si>
  <si>
    <t>Octubre</t>
  </si>
  <si>
    <t xml:space="preserve">Noviembre </t>
  </si>
  <si>
    <t>Diciembre</t>
  </si>
  <si>
    <t xml:space="preserve">Gasto devengado </t>
  </si>
  <si>
    <t xml:space="preserve">Ejecución de Gasto y Aplicaciones financieras </t>
  </si>
  <si>
    <t>Presupuesto Modificado</t>
  </si>
  <si>
    <t>Presupuesto Aprobado</t>
  </si>
  <si>
    <r>
      <rPr>
        <b/>
        <sz val="11"/>
        <color theme="1"/>
        <rFont val="Calibri"/>
        <family val="2"/>
        <scheme val="minor"/>
      </rPr>
      <t>Presupuesto aprobado:</t>
    </r>
    <r>
      <rPr>
        <sz val="11"/>
        <color theme="1"/>
        <rFont val="Calibri"/>
        <family val="2"/>
        <scheme val="minor"/>
      </rPr>
      <t xml:space="preserve"> Se refiere al presupuesto aprobado en la Ley de Presupuesto General del Estado.</t>
    </r>
  </si>
  <si>
    <r>
      <t xml:space="preserve">Presupuesto modificado:  </t>
    </r>
    <r>
      <rPr>
        <sz val="11"/>
        <color theme="1"/>
        <rFont val="Calibri"/>
        <family val="2"/>
        <scheme val="minor"/>
      </rPr>
      <t xml:space="preserve">Se refiere al presupuesto aprobado en caso de que el Congreso Nacional apruebe un presupuesto complementario. </t>
    </r>
  </si>
  <si>
    <r>
      <rPr>
        <b/>
        <sz val="11"/>
        <color theme="1"/>
        <rFont val="Calibri"/>
        <family val="2"/>
        <scheme val="minor"/>
      </rPr>
      <t>Total devengado:</t>
    </r>
    <r>
      <rPr>
        <sz val="11"/>
        <color theme="1"/>
        <rFont val="Calibri"/>
        <family val="2"/>
        <scheme val="minor"/>
      </rPr>
      <t xml:space="preserve">  Son los recursos financieros que surgen con la obligación de pago por la recepción de conformidad de obras, bienes y servicios oportunamente contratados o, en los casos de gastos sin contraprestación, por haberse cumplido los requisitos administrativos dispuestos por el reglamento de la presente Ley.</t>
    </r>
  </si>
  <si>
    <t>2.9.3.1- INTERESES DE LA DEUDA COMERCIAL INTERNA DE CORTO PLAZO</t>
  </si>
  <si>
    <t>Instituto Nacional de la Vivienda</t>
  </si>
  <si>
    <t>Ministerio de Obras Públicas y Comunicaciones</t>
  </si>
  <si>
    <t>Enc. División Contabilidad</t>
  </si>
  <si>
    <t>Directora Financiera</t>
  </si>
  <si>
    <t>Nota: En adición al presupuesto aprobado para este 2021, la institución cuenta con disponibilidad de recursos al 31 de diciembre 2020 provenientes del periodo presupuestario anterior. Dicha disponibilidad asciende RD$4,666,819,674.15 para un total general disponible para ejecutar en este periodo 2021 de RD$ 10,845,810,263.40</t>
  </si>
  <si>
    <t>Lic. Jhonathan Crisóstomo</t>
  </si>
  <si>
    <t>Lic. Giannina Méndez</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</si>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</sst>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22"/>
      <color rgb="FF000000"/>
      <name val="Calibri"/>
      <family val="2"/>
      <scheme val="minor"/>
    </font>
    <font>
      <sz val="16"/>
      <color rgb="FF000000"/>
      <name val="Calibri"/>
      <family val="2"/>
      <scheme val="minor"/>
    </font>
    <font>
      <sz val="12"/>
      <color theme="1"/>
      <name val="Calibri"/>
      <family val="2"/>
      <scheme val="minor"/>
    </font>
    <font>
      <sz val="12"/>
      <color rgb="FF000000"/>
      <name val="Calibri"/>
      <family val="2"/>
      <scheme val="minor"/>
    </font>
    <font>
      <b/>
      <sz val="11"/>
      <name val="Calibri"/>
      <family val="2"/>
      <scheme val="minor"/>
    </font>
    <font>
      <sz val="14"/>
      <color theme="1"/>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249977111117893"/>
        <bgColor theme="4" tint="0.79998168889431442"/>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15">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indexed="64"/>
      </left>
      <right style="thin">
        <color indexed="64"/>
      </right>
      <top style="thin">
        <color theme="0"/>
      </top>
      <bottom/>
      <diagonal/>
    </border>
    <border>
      <left/>
      <right style="thin">
        <color theme="0"/>
      </right>
      <top style="thin">
        <color theme="0"/>
      </top>
      <bottom style="thin">
        <color theme="0"/>
      </bottom>
      <diagonal/>
    </border>
    <border>
      <left style="thin">
        <color indexed="64"/>
      </left>
      <right style="thin">
        <color theme="0"/>
      </right>
      <top style="thin">
        <color theme="0"/>
      </top>
      <bottom/>
      <diagonal/>
    </border>
    <border>
      <left/>
      <right style="thin">
        <color indexed="64"/>
      </right>
      <top style="thin">
        <color theme="0"/>
      </top>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3" fillId="0" borderId="1" xfId="0" applyFont="1" applyBorder="1" applyAlignment="1">
      <alignment horizontal="left"/>
    </xf>
    <xf numFmtId="164" fontId="3" fillId="0" borderId="1" xfId="0" applyNumberFormat="1" applyFont="1" applyBorder="1"/>
    <xf numFmtId="0" fontId="3" fillId="0" borderId="0" xfId="0" applyFont="1" applyAlignment="1">
      <alignment horizontal="left" indent="1"/>
    </xf>
    <xf numFmtId="164" fontId="3" fillId="0" borderId="0" xfId="0" applyNumberFormat="1" applyFont="1"/>
    <xf numFmtId="0" fontId="0" fillId="0" borderId="0" xfId="0" applyAlignment="1">
      <alignment horizontal="left" indent="2"/>
    </xf>
    <xf numFmtId="164" fontId="0" fillId="0" borderId="0" xfId="0" applyNumberFormat="1"/>
    <xf numFmtId="0" fontId="0" fillId="3" borderId="0" xfId="0" applyFill="1"/>
    <xf numFmtId="164" fontId="3" fillId="2" borderId="2" xfId="0" applyNumberFormat="1" applyFont="1" applyFill="1" applyBorder="1"/>
    <xf numFmtId="0" fontId="2" fillId="2" borderId="2" xfId="0" applyFont="1" applyFill="1" applyBorder="1" applyAlignment="1">
      <alignment vertical="center"/>
    </xf>
    <xf numFmtId="0" fontId="4" fillId="0" borderId="0" xfId="0" applyFont="1" applyAlignment="1">
      <alignment vertical="center" wrapText="1" readingOrder="1"/>
    </xf>
    <xf numFmtId="0" fontId="5" fillId="0" borderId="0" xfId="0" applyFont="1" applyAlignment="1">
      <alignment vertical="top" wrapText="1" readingOrder="1"/>
    </xf>
    <xf numFmtId="0" fontId="6" fillId="0" borderId="0" xfId="0" applyFont="1" applyAlignment="1">
      <alignment vertical="center"/>
    </xf>
    <xf numFmtId="0" fontId="7" fillId="0" borderId="0" xfId="0" applyFont="1" applyAlignment="1">
      <alignment vertical="top" wrapText="1" readingOrder="1"/>
    </xf>
    <xf numFmtId="0" fontId="7" fillId="0" borderId="0" xfId="0" applyFont="1" applyBorder="1" applyAlignment="1">
      <alignment horizontal="center" vertical="top" wrapText="1" readingOrder="1"/>
    </xf>
    <xf numFmtId="0" fontId="2" fillId="4" borderId="3" xfId="0" applyFont="1" applyFill="1" applyBorder="1" applyAlignment="1">
      <alignment horizontal="center" vertical="center"/>
    </xf>
    <xf numFmtId="0" fontId="2" fillId="4" borderId="7" xfId="0" applyFont="1" applyFill="1" applyBorder="1" applyAlignment="1">
      <alignment horizontal="center" vertical="center"/>
    </xf>
    <xf numFmtId="0" fontId="7" fillId="0" borderId="0" xfId="0" applyFont="1" applyBorder="1" applyAlignment="1">
      <alignment vertical="top" wrapText="1" readingOrder="1"/>
    </xf>
    <xf numFmtId="0" fontId="6" fillId="0" borderId="0" xfId="0" applyFont="1" applyBorder="1" applyAlignment="1">
      <alignment vertical="center"/>
    </xf>
    <xf numFmtId="0" fontId="5" fillId="0" borderId="0" xfId="0" applyFont="1" applyBorder="1" applyAlignment="1">
      <alignment vertical="top" wrapText="1" readingOrder="1"/>
    </xf>
    <xf numFmtId="0" fontId="4" fillId="0" borderId="0" xfId="0" applyFont="1" applyBorder="1" applyAlignment="1">
      <alignment vertical="center" wrapText="1" readingOrder="1"/>
    </xf>
    <xf numFmtId="0" fontId="3" fillId="0" borderId="10" xfId="0" applyFont="1" applyBorder="1" applyAlignment="1">
      <alignment wrapText="1"/>
    </xf>
    <xf numFmtId="0" fontId="0" fillId="0" borderId="10" xfId="0" applyBorder="1" applyAlignment="1">
      <alignment wrapText="1"/>
    </xf>
    <xf numFmtId="0" fontId="0" fillId="0" borderId="10" xfId="0" applyBorder="1" applyAlignment="1">
      <alignment vertical="center"/>
    </xf>
    <xf numFmtId="0" fontId="3" fillId="5" borderId="0" xfId="0" applyFont="1" applyFill="1" applyAlignment="1">
      <alignment horizontal="left" indent="1"/>
    </xf>
    <xf numFmtId="0" fontId="8" fillId="7" borderId="3" xfId="0" applyFont="1" applyFill="1" applyBorder="1" applyAlignment="1">
      <alignment horizontal="center"/>
    </xf>
    <xf numFmtId="0" fontId="8" fillId="7" borderId="7" xfId="0" applyFont="1" applyFill="1" applyBorder="1" applyAlignment="1">
      <alignment horizontal="center"/>
    </xf>
    <xf numFmtId="43" fontId="0" fillId="0" borderId="0" xfId="1" applyFont="1"/>
    <xf numFmtId="43" fontId="3" fillId="0" borderId="1" xfId="1" applyFont="1" applyBorder="1"/>
    <xf numFmtId="43" fontId="3" fillId="6" borderId="2" xfId="1" applyFont="1" applyFill="1" applyBorder="1"/>
    <xf numFmtId="0" fontId="0" fillId="0" borderId="0" xfId="0" applyBorder="1"/>
    <xf numFmtId="0" fontId="9" fillId="3" borderId="0" xfId="0" applyFont="1" applyFill="1" applyBorder="1" applyAlignment="1">
      <alignment horizontal="center" vertical="center"/>
    </xf>
    <xf numFmtId="0" fontId="9" fillId="3" borderId="0" xfId="0" applyFont="1" applyFill="1" applyBorder="1" applyAlignment="1">
      <alignment vertical="center"/>
    </xf>
    <xf numFmtId="43" fontId="3" fillId="5" borderId="0" xfId="1" applyFont="1" applyFill="1"/>
    <xf numFmtId="0" fontId="3" fillId="0" borderId="0" xfId="0" applyFont="1"/>
    <xf numFmtId="4" fontId="0" fillId="0" borderId="0" xfId="0" applyNumberFormat="1"/>
    <xf numFmtId="0" fontId="0" fillId="0" borderId="0" xfId="0" applyAlignment="1">
      <alignment wrapText="1"/>
    </xf>
    <xf numFmtId="0" fontId="9" fillId="3" borderId="11" xfId="0" applyFont="1" applyFill="1" applyBorder="1" applyAlignment="1">
      <alignment horizontal="right" vertical="center"/>
    </xf>
    <xf numFmtId="43" fontId="0" fillId="0" borderId="0" xfId="0" applyNumberFormat="1"/>
    <xf numFmtId="0" fontId="2" fillId="2" borderId="3" xfId="0" applyFont="1" applyFill="1" applyBorder="1" applyAlignment="1">
      <alignment horizontal="left" vertical="center"/>
    </xf>
    <xf numFmtId="0" fontId="0" fillId="0" borderId="0" xfId="0" applyAlignment="1">
      <alignment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43" fontId="3" fillId="5" borderId="0" xfId="1" applyFont="1" applyFill="1" applyAlignment="1">
      <alignment vertical="center"/>
    </xf>
    <xf numFmtId="0" fontId="0" fillId="0" borderId="0" xfId="0" applyAlignment="1">
      <alignment horizontal="left" vertical="center"/>
    </xf>
    <xf numFmtId="43" fontId="0" fillId="0" borderId="0" xfId="1" applyFont="1" applyAlignment="1">
      <alignment vertical="center"/>
    </xf>
    <xf numFmtId="164" fontId="0" fillId="0" borderId="0" xfId="0" applyNumberFormat="1" applyAlignment="1">
      <alignment vertical="center"/>
    </xf>
    <xf numFmtId="43" fontId="3" fillId="0" borderId="1" xfId="1" applyFont="1" applyBorder="1" applyAlignment="1">
      <alignment vertical="center"/>
    </xf>
    <xf numFmtId="0" fontId="8" fillId="6" borderId="2" xfId="0" applyFont="1" applyFill="1" applyBorder="1" applyAlignment="1">
      <alignment vertical="center"/>
    </xf>
    <xf numFmtId="43" fontId="2" fillId="2" borderId="2" xfId="1" applyFont="1" applyFill="1"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43" fontId="2" fillId="2" borderId="2" xfId="0" applyNumberFormat="1" applyFont="1" applyFill="1" applyBorder="1"/>
    <xf numFmtId="43" fontId="10" fillId="0" borderId="0" xfId="1" applyFont="1"/>
    <xf numFmtId="0" fontId="0" fillId="0" borderId="14" xfId="0" applyBorder="1" applyAlignment="1">
      <alignment horizontal="left" indent="2"/>
    </xf>
    <xf numFmtId="164" fontId="0" fillId="0" borderId="14" xfId="0" applyNumberFormat="1" applyBorder="1"/>
    <xf numFmtId="43" fontId="0" fillId="0" borderId="14" xfId="1" applyFont="1" applyBorder="1"/>
    <xf numFmtId="0" fontId="11" fillId="3" borderId="0" xfId="0" applyFont="1" applyFill="1" applyBorder="1" applyAlignment="1">
      <alignment horizontal="center" vertical="center"/>
    </xf>
    <xf numFmtId="0" fontId="11" fillId="3" borderId="11" xfId="0" applyFont="1" applyFill="1" applyBorder="1" applyAlignment="1">
      <alignment horizontal="right" vertical="center"/>
    </xf>
    <xf numFmtId="0" fontId="0" fillId="0" borderId="0" xfId="0"/>
    <xf numFmtId="0" fontId="0" fillId="0" borderId="0" xfId="0" applyBorder="1"/>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9" fillId="3" borderId="11" xfId="0" applyFont="1" applyFill="1" applyBorder="1" applyAlignment="1">
      <alignment horizontal="right" vertical="center"/>
    </xf>
    <xf numFmtId="0" fontId="11" fillId="3" borderId="0" xfId="0" applyFont="1" applyFill="1" applyBorder="1" applyAlignment="1">
      <alignment horizontal="center" vertical="center"/>
    </xf>
    <xf numFmtId="0" fontId="11" fillId="3" borderId="11" xfId="0" applyFont="1" applyFill="1" applyBorder="1" applyAlignment="1">
      <alignment horizontal="right" vertical="center"/>
    </xf>
    <xf numFmtId="0" fontId="5" fillId="0" borderId="5" xfId="0" applyFont="1" applyBorder="1" applyAlignment="1">
      <alignment horizontal="center" vertical="top" wrapText="1" readingOrder="1"/>
    </xf>
    <xf numFmtId="0" fontId="5" fillId="0" borderId="0" xfId="0" applyFont="1" applyBorder="1" applyAlignment="1">
      <alignment horizontal="center" vertical="top" wrapText="1" readingOrder="1"/>
    </xf>
    <xf numFmtId="0" fontId="4" fillId="0" borderId="5" xfId="0" applyFont="1" applyBorder="1" applyAlignment="1">
      <alignment horizontal="center" vertical="center" wrapText="1" readingOrder="1"/>
    </xf>
    <xf numFmtId="0" fontId="4" fillId="0" borderId="0" xfId="0" applyFont="1" applyBorder="1" applyAlignment="1">
      <alignment horizontal="center" vertical="center" wrapText="1" readingOrder="1"/>
    </xf>
    <xf numFmtId="0" fontId="7" fillId="0" borderId="5" xfId="0" applyFont="1" applyBorder="1" applyAlignment="1">
      <alignment horizontal="center" vertical="top" wrapText="1" readingOrder="1"/>
    </xf>
    <xf numFmtId="0" fontId="7" fillId="0" borderId="0" xfId="0" applyFont="1" applyBorder="1" applyAlignment="1">
      <alignment horizontal="center" vertical="top" wrapText="1" readingOrder="1"/>
    </xf>
    <xf numFmtId="0" fontId="2" fillId="2" borderId="3" xfId="0" applyFont="1" applyFill="1" applyBorder="1" applyAlignment="1">
      <alignment horizontal="left" vertical="center"/>
    </xf>
    <xf numFmtId="43" fontId="2" fillId="2" borderId="3" xfId="1" applyFont="1" applyFill="1" applyBorder="1" applyAlignment="1">
      <alignment horizontal="center" vertical="center" wrapText="1"/>
    </xf>
    <xf numFmtId="43" fontId="2" fillId="2" borderId="4" xfId="1" applyFont="1" applyFill="1" applyBorder="1" applyAlignment="1">
      <alignment horizontal="center" vertical="center" wrapText="1"/>
    </xf>
    <xf numFmtId="43" fontId="2" fillId="2" borderId="12" xfId="1" applyFont="1" applyFill="1" applyBorder="1" applyAlignment="1">
      <alignment horizontal="center" vertical="center" wrapText="1"/>
    </xf>
    <xf numFmtId="43" fontId="2" fillId="2" borderId="13" xfId="1" applyFont="1" applyFill="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left" wrapText="1"/>
    </xf>
    <xf numFmtId="0" fontId="8" fillId="7" borderId="9"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8" xfId="0" applyFont="1" applyFill="1" applyBorder="1" applyAlignment="1">
      <alignment horizontal="center" vertical="center"/>
    </xf>
    <xf numFmtId="0" fontId="8" fillId="6" borderId="3" xfId="0" applyFont="1" applyFill="1" applyBorder="1" applyAlignment="1">
      <alignment horizontal="left" vertical="center"/>
    </xf>
    <xf numFmtId="43" fontId="8" fillId="6" borderId="3" xfId="1" applyFont="1" applyFill="1" applyBorder="1" applyAlignment="1">
      <alignment horizontal="center" vertical="center" wrapText="1"/>
    </xf>
    <xf numFmtId="43" fontId="8" fillId="6" borderId="4" xfId="1" applyFont="1" applyFill="1" applyBorder="1" applyAlignment="1">
      <alignment horizontal="center" vertical="center" wrapText="1"/>
    </xf>
    <xf numFmtId="0" fontId="0" fillId="0" borderId="0" xfId="0" applyAlignment="1">
      <alignment horizontal="left" vertical="center" wrapText="1"/>
    </xf>
    <xf numFmtId="0" fontId="5" fillId="0" borderId="5" xfId="0" applyFont="1" applyBorder="1" applyAlignment="1">
      <alignment horizontal="center" vertical="center" wrapText="1" readingOrder="1"/>
    </xf>
    <xf numFmtId="0" fontId="5" fillId="0" borderId="0"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0" xfId="0" applyFont="1" applyBorder="1" applyAlignment="1">
      <alignment horizontal="center" vertical="center" wrapText="1" readingOrder="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206828</xdr:colOff>
      <xdr:row>2</xdr:row>
      <xdr:rowOff>270782</xdr:rowOff>
    </xdr:from>
    <xdr:to>
      <xdr:col>1</xdr:col>
      <xdr:colOff>1561939</xdr:colOff>
      <xdr:row>4</xdr:row>
      <xdr:rowOff>142643</xdr:rowOff>
    </xdr:to>
    <xdr:pic>
      <xdr:nvPicPr>
        <xdr:cNvPr id="6" name="Imagen 5" descr="C:\Users\Jdipre.INVISD\Desktop\OBRAS PUBLICAS.jpg">
          <a:extLst>
            <a:ext uri="{FF2B5EF4-FFF2-40B4-BE49-F238E27FC236}">
              <a16:creationId xmlns:a16="http://schemas.microsoft.com/office/drawing/2014/main" id="{8504B93D-E5F0-43A3-B320-6451FBC9189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1730828" y="651782"/>
          <a:ext cx="1355111" cy="511397"/>
        </a:xfrm>
        <a:prstGeom prst="rect">
          <a:avLst/>
        </a:prstGeom>
        <a:noFill/>
        <a:ln>
          <a:noFill/>
        </a:ln>
      </xdr:spPr>
    </xdr:pic>
    <xdr:clientData/>
  </xdr:twoCellAnchor>
  <xdr:twoCellAnchor editAs="oneCell">
    <xdr:from>
      <xdr:col>2</xdr:col>
      <xdr:colOff>1600201</xdr:colOff>
      <xdr:row>2</xdr:row>
      <xdr:rowOff>6803</xdr:rowOff>
    </xdr:from>
    <xdr:to>
      <xdr:col>3</xdr:col>
      <xdr:colOff>1110372</xdr:colOff>
      <xdr:row>6</xdr:row>
      <xdr:rowOff>182614</xdr:rowOff>
    </xdr:to>
    <xdr:pic>
      <xdr:nvPicPr>
        <xdr:cNvPr id="7" name="Imagen 6">
          <a:extLst>
            <a:ext uri="{FF2B5EF4-FFF2-40B4-BE49-F238E27FC236}">
              <a16:creationId xmlns:a16="http://schemas.microsoft.com/office/drawing/2014/main" id="{0D9E3F66-4033-45A5-916B-895852DF1A7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9424308" y="387803"/>
          <a:ext cx="1428778" cy="1223561"/>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734786</xdr:colOff>
      <xdr:row>92</xdr:row>
      <xdr:rowOff>136072</xdr:rowOff>
    </xdr:from>
    <xdr:to>
      <xdr:col>1</xdr:col>
      <xdr:colOff>1700893</xdr:colOff>
      <xdr:row>92</xdr:row>
      <xdr:rowOff>136072</xdr:rowOff>
    </xdr:to>
    <xdr:cxnSp macro="">
      <xdr:nvCxnSpPr>
        <xdr:cNvPr id="8" name="Conector recto 7">
          <a:extLst>
            <a:ext uri="{FF2B5EF4-FFF2-40B4-BE49-F238E27FC236}">
              <a16:creationId xmlns:a16="http://schemas.microsoft.com/office/drawing/2014/main" id="{3F58E281-A36D-455E-A3FC-77BEE6C2048C}"/>
            </a:ext>
          </a:extLst>
        </xdr:cNvPr>
        <xdr:cNvCxnSpPr/>
      </xdr:nvCxnSpPr>
      <xdr:spPr>
        <a:xfrm flipV="1">
          <a:off x="734786" y="18913929"/>
          <a:ext cx="17281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6830785</xdr:colOff>
      <xdr:row>92</xdr:row>
      <xdr:rowOff>163286</xdr:rowOff>
    </xdr:from>
    <xdr:to>
      <xdr:col>2</xdr:col>
      <xdr:colOff>1496785</xdr:colOff>
      <xdr:row>92</xdr:row>
      <xdr:rowOff>163286</xdr:rowOff>
    </xdr:to>
    <xdr:cxnSp macro="">
      <xdr:nvCxnSpPr>
        <xdr:cNvPr id="9" name="Conector recto 8">
          <a:extLst>
            <a:ext uri="{FF2B5EF4-FFF2-40B4-BE49-F238E27FC236}">
              <a16:creationId xmlns:a16="http://schemas.microsoft.com/office/drawing/2014/main" id="{EDAD762F-78A6-4A4E-95F1-0D4CA7173F3E}"/>
            </a:ext>
          </a:extLst>
        </xdr:cNvPr>
        <xdr:cNvCxnSpPr/>
      </xdr:nvCxnSpPr>
      <xdr:spPr>
        <a:xfrm flipV="1">
          <a:off x="7592785" y="18941143"/>
          <a:ext cx="17281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628651</xdr:colOff>
      <xdr:row>1</xdr:row>
      <xdr:rowOff>123825</xdr:rowOff>
    </xdr:from>
    <xdr:to>
      <xdr:col>16</xdr:col>
      <xdr:colOff>609600</xdr:colOff>
      <xdr:row>7</xdr:row>
      <xdr:rowOff>47625</xdr:rowOff>
    </xdr:to>
    <xdr:sp macro="" textlink="">
      <xdr:nvSpPr>
        <xdr:cNvPr id="2" name="CuadroTexto 1">
          <a:extLst>
            <a:ext uri="{FF2B5EF4-FFF2-40B4-BE49-F238E27FC236}">
              <a16:creationId xmlns:a16="http://schemas.microsoft.com/office/drawing/2014/main" id="{E4F28811-DE6B-4AFA-A30F-79DE105F35B4}"/>
            </a:ext>
          </a:extLst>
        </xdr:cNvPr>
        <xdr:cNvSpPr txBox="1"/>
      </xdr:nvSpPr>
      <xdr:spPr>
        <a:xfrm>
          <a:off x="20307301" y="314325"/>
          <a:ext cx="1504949" cy="1343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xdr:from>
      <xdr:col>1</xdr:col>
      <xdr:colOff>9525</xdr:colOff>
      <xdr:row>2</xdr:row>
      <xdr:rowOff>152400</xdr:rowOff>
    </xdr:from>
    <xdr:to>
      <xdr:col>1</xdr:col>
      <xdr:colOff>1647824</xdr:colOff>
      <xdr:row>5</xdr:row>
      <xdr:rowOff>19050</xdr:rowOff>
    </xdr:to>
    <xdr:sp macro="" textlink="">
      <xdr:nvSpPr>
        <xdr:cNvPr id="3" name="CuadroTexto 2">
          <a:extLst>
            <a:ext uri="{FF2B5EF4-FFF2-40B4-BE49-F238E27FC236}">
              <a16:creationId xmlns:a16="http://schemas.microsoft.com/office/drawing/2014/main" id="{C6536E2A-7670-405F-9D81-53B4C7922782}"/>
            </a:ext>
          </a:extLst>
        </xdr:cNvPr>
        <xdr:cNvSpPr txBox="1"/>
      </xdr:nvSpPr>
      <xdr:spPr>
        <a:xfrm>
          <a:off x="1533525" y="533400"/>
          <a:ext cx="1638299"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US" sz="1100"/>
        </a:p>
      </xdr:txBody>
    </xdr:sp>
    <xdr:clientData/>
  </xdr:twoCellAnchor>
  <xdr:twoCellAnchor editAs="oneCell">
    <xdr:from>
      <xdr:col>1</xdr:col>
      <xdr:colOff>246835</xdr:colOff>
      <xdr:row>2</xdr:row>
      <xdr:rowOff>257735</xdr:rowOff>
    </xdr:from>
    <xdr:to>
      <xdr:col>1</xdr:col>
      <xdr:colOff>1601946</xdr:colOff>
      <xdr:row>4</xdr:row>
      <xdr:rowOff>145677</xdr:rowOff>
    </xdr:to>
    <xdr:pic>
      <xdr:nvPicPr>
        <xdr:cNvPr id="4" name="Imagen 3" descr="C:\Users\Jdipre.INVISD\Desktop\OBRAS PUBLICAS.jpg">
          <a:extLst>
            <a:ext uri="{FF2B5EF4-FFF2-40B4-BE49-F238E27FC236}">
              <a16:creationId xmlns:a16="http://schemas.microsoft.com/office/drawing/2014/main" id="{86CA9298-61C5-4EF3-A78B-4EE95C24889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1008835" y="638735"/>
          <a:ext cx="1355111" cy="511397"/>
        </a:xfrm>
        <a:prstGeom prst="rect">
          <a:avLst/>
        </a:prstGeom>
        <a:noFill/>
        <a:ln>
          <a:noFill/>
        </a:ln>
      </xdr:spPr>
    </xdr:pic>
    <xdr:clientData/>
  </xdr:twoCellAnchor>
  <xdr:twoCellAnchor editAs="oneCell">
    <xdr:from>
      <xdr:col>14</xdr:col>
      <xdr:colOff>676276</xdr:colOff>
      <xdr:row>1</xdr:row>
      <xdr:rowOff>180975</xdr:rowOff>
    </xdr:from>
    <xdr:to>
      <xdr:col>16</xdr:col>
      <xdr:colOff>182735</xdr:colOff>
      <xdr:row>6</xdr:row>
      <xdr:rowOff>174945</xdr:rowOff>
    </xdr:to>
    <xdr:pic>
      <xdr:nvPicPr>
        <xdr:cNvPr id="5" name="Imagen 4">
          <a:extLst>
            <a:ext uri="{FF2B5EF4-FFF2-40B4-BE49-F238E27FC236}">
              <a16:creationId xmlns:a16="http://schemas.microsoft.com/office/drawing/2014/main" id="{DAB229FF-C8CC-4858-B907-66E302BF375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20354926" y="371475"/>
          <a:ext cx="1428778" cy="1213170"/>
        </a:xfrm>
        <a:prstGeom prst="rect">
          <a:avLst/>
        </a:prstGeom>
        <a:ln>
          <a:noFill/>
        </a:ln>
        <a:extLst>
          <a:ext uri="{53640926-AAD7-44D8-BBD7-CCE9431645EC}">
            <a14:shadowObscured xmlns:a14="http://schemas.microsoft.com/office/drawing/2010/main"/>
          </a:ext>
        </a:extLst>
      </xdr:spPr>
    </xdr:pic>
    <xdr:clientData/>
  </xdr:twoCellAnchor>
  <xdr:twoCellAnchor>
    <xdr:from>
      <xdr:col>3</xdr:col>
      <xdr:colOff>469175</xdr:colOff>
      <xdr:row>98</xdr:row>
      <xdr:rowOff>141583</xdr:rowOff>
    </xdr:from>
    <xdr:to>
      <xdr:col>5</xdr:col>
      <xdr:colOff>398318</xdr:colOff>
      <xdr:row>98</xdr:row>
      <xdr:rowOff>155864</xdr:rowOff>
    </xdr:to>
    <xdr:cxnSp macro="">
      <xdr:nvCxnSpPr>
        <xdr:cNvPr id="7" name="Conector recto 6">
          <a:extLst>
            <a:ext uri="{FF2B5EF4-FFF2-40B4-BE49-F238E27FC236}">
              <a16:creationId xmlns:a16="http://schemas.microsoft.com/office/drawing/2014/main" id="{8AB4F587-686F-4607-BDB3-C4EBB5B59289}"/>
            </a:ext>
          </a:extLst>
        </xdr:cNvPr>
        <xdr:cNvCxnSpPr/>
      </xdr:nvCxnSpPr>
      <xdr:spPr>
        <a:xfrm>
          <a:off x="9907584" y="20369219"/>
          <a:ext cx="2803961" cy="14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896344</xdr:colOff>
      <xdr:row>98</xdr:row>
      <xdr:rowOff>175474</xdr:rowOff>
    </xdr:from>
    <xdr:to>
      <xdr:col>12</xdr:col>
      <xdr:colOff>829671</xdr:colOff>
      <xdr:row>98</xdr:row>
      <xdr:rowOff>180486</xdr:rowOff>
    </xdr:to>
    <xdr:cxnSp macro="">
      <xdr:nvCxnSpPr>
        <xdr:cNvPr id="10" name="Conector recto 9">
          <a:extLst>
            <a:ext uri="{FF2B5EF4-FFF2-40B4-BE49-F238E27FC236}">
              <a16:creationId xmlns:a16="http://schemas.microsoft.com/office/drawing/2014/main" id="{91053F80-E6BC-4EE9-91B4-0CB63C995B82}"/>
            </a:ext>
          </a:extLst>
        </xdr:cNvPr>
        <xdr:cNvCxnSpPr/>
      </xdr:nvCxnSpPr>
      <xdr:spPr>
        <a:xfrm flipV="1">
          <a:off x="21695480" y="20403110"/>
          <a:ext cx="3414282" cy="50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2</xdr:row>
      <xdr:rowOff>314325</xdr:rowOff>
    </xdr:from>
    <xdr:to>
      <xdr:col>1</xdr:col>
      <xdr:colOff>1469411</xdr:colOff>
      <xdr:row>4</xdr:row>
      <xdr:rowOff>186186</xdr:rowOff>
    </xdr:to>
    <xdr:pic>
      <xdr:nvPicPr>
        <xdr:cNvPr id="4" name="Imagen 3" descr="C:\Users\Jdipre.INVISD\Desktop\OBRAS PUBLICAS.jpg">
          <a:extLst>
            <a:ext uri="{FF2B5EF4-FFF2-40B4-BE49-F238E27FC236}">
              <a16:creationId xmlns:a16="http://schemas.microsoft.com/office/drawing/2014/main" id="{D27ED110-3BE4-45D3-8154-1903758D25B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059" b="34856"/>
        <a:stretch/>
      </xdr:blipFill>
      <xdr:spPr bwMode="auto">
        <a:xfrm>
          <a:off x="876300" y="695325"/>
          <a:ext cx="1355111" cy="490986"/>
        </a:xfrm>
        <a:prstGeom prst="rect">
          <a:avLst/>
        </a:prstGeom>
        <a:noFill/>
        <a:ln>
          <a:noFill/>
        </a:ln>
      </xdr:spPr>
    </xdr:pic>
    <xdr:clientData/>
  </xdr:twoCellAnchor>
  <xdr:twoCellAnchor editAs="oneCell">
    <xdr:from>
      <xdr:col>14</xdr:col>
      <xdr:colOff>95250</xdr:colOff>
      <xdr:row>1</xdr:row>
      <xdr:rowOff>136072</xdr:rowOff>
    </xdr:from>
    <xdr:to>
      <xdr:col>15</xdr:col>
      <xdr:colOff>68065</xdr:colOff>
      <xdr:row>6</xdr:row>
      <xdr:rowOff>121383</xdr:rowOff>
    </xdr:to>
    <xdr:pic>
      <xdr:nvPicPr>
        <xdr:cNvPr id="5" name="Imagen 4">
          <a:extLst>
            <a:ext uri="{FF2B5EF4-FFF2-40B4-BE49-F238E27FC236}">
              <a16:creationId xmlns:a16="http://schemas.microsoft.com/office/drawing/2014/main" id="{57E98AA6-7D55-42FA-B390-34CE41B57A6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60587"/>
        <a:stretch/>
      </xdr:blipFill>
      <xdr:spPr bwMode="auto">
        <a:xfrm>
          <a:off x="22832786" y="326572"/>
          <a:ext cx="1428778" cy="122356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B927-2E40-480F-862D-A2F94B054376}">
  <sheetPr>
    <pageSetUpPr fitToPage="1"/>
  </sheetPr>
  <dimension ref="B3:O94"/>
  <sheetViews>
    <sheetView showGridLines="0" view="pageBreakPreview" topLeftCell="A13" zoomScale="60" zoomScaleNormal="70" workbookViewId="0">
      <selection activeCell="B6" sqref="B6:D6"/>
    </sheetView>
  </sheetViews>
  <sheetFormatPr baseColWidth="10" defaultColWidth="11.42578125" defaultRowHeight="15" x14ac:dyDescent="0.25"/>
  <cols>
    <col min="1" max="1" width="5.42578125" customWidth="1"/>
    <col min="2" max="2" width="105.85546875" customWidth="1"/>
    <col min="3" max="3" width="28.7109375" bestFit="1" customWidth="1"/>
    <col min="4" max="4" width="19.42578125" customWidth="1"/>
  </cols>
  <sheetData>
    <row r="3" spans="2:15" ht="28.5" customHeight="1" x14ac:dyDescent="0.25">
      <c r="B3" s="68" t="s">
        <v>100</v>
      </c>
      <c r="C3" s="69"/>
      <c r="D3" s="69"/>
      <c r="E3" s="20"/>
      <c r="F3" s="10"/>
      <c r="G3" s="10"/>
      <c r="H3" s="10"/>
      <c r="I3" s="10"/>
      <c r="J3" s="10"/>
      <c r="K3" s="10"/>
      <c r="L3" s="10"/>
      <c r="M3" s="10"/>
      <c r="N3" s="10"/>
      <c r="O3" s="10"/>
    </row>
    <row r="4" spans="2:15" ht="21" customHeight="1" x14ac:dyDescent="0.25">
      <c r="B4" s="66" t="s">
        <v>99</v>
      </c>
      <c r="C4" s="67"/>
      <c r="D4" s="67"/>
      <c r="E4" s="19"/>
      <c r="F4" s="11"/>
      <c r="G4" s="11"/>
      <c r="H4" s="11"/>
      <c r="I4" s="11"/>
      <c r="J4" s="11"/>
      <c r="K4" s="11"/>
      <c r="L4" s="11"/>
      <c r="M4" s="11"/>
      <c r="N4" s="11"/>
      <c r="O4" s="11"/>
    </row>
    <row r="5" spans="2:15" ht="15.75" x14ac:dyDescent="0.25">
      <c r="B5" s="77">
        <v>2021</v>
      </c>
      <c r="C5" s="78"/>
      <c r="D5" s="78"/>
      <c r="E5" s="18"/>
      <c r="F5" s="12"/>
      <c r="G5" s="12"/>
      <c r="H5" s="12"/>
      <c r="I5" s="12"/>
      <c r="J5" s="12"/>
      <c r="K5" s="12"/>
      <c r="L5" s="12"/>
      <c r="M5" s="12"/>
      <c r="N5" s="12"/>
      <c r="O5" s="12"/>
    </row>
    <row r="6" spans="2:15" ht="15.75" customHeight="1" x14ac:dyDescent="0.25">
      <c r="B6" s="70" t="s">
        <v>76</v>
      </c>
      <c r="C6" s="71"/>
      <c r="D6" s="71"/>
      <c r="E6" s="17"/>
      <c r="F6" s="13"/>
      <c r="G6" s="13"/>
      <c r="H6" s="13"/>
      <c r="I6" s="13"/>
      <c r="J6" s="13"/>
      <c r="K6" s="13"/>
      <c r="L6" s="13"/>
      <c r="M6" s="13"/>
      <c r="N6" s="13"/>
      <c r="O6" s="13"/>
    </row>
    <row r="7" spans="2:15" ht="15.75" customHeight="1" x14ac:dyDescent="0.25">
      <c r="B7" s="70" t="s">
        <v>77</v>
      </c>
      <c r="C7" s="71"/>
      <c r="D7" s="71"/>
      <c r="E7" s="14"/>
      <c r="F7" s="13"/>
      <c r="G7" s="13"/>
      <c r="H7" s="13"/>
      <c r="I7" s="13"/>
      <c r="J7" s="13"/>
      <c r="K7" s="13"/>
      <c r="L7" s="13"/>
      <c r="M7" s="13"/>
      <c r="N7" s="13"/>
      <c r="O7" s="13"/>
    </row>
    <row r="9" spans="2:15" ht="15" customHeight="1" x14ac:dyDescent="0.25">
      <c r="B9" s="72" t="s">
        <v>66</v>
      </c>
      <c r="C9" s="73" t="s">
        <v>94</v>
      </c>
      <c r="D9" s="75" t="s">
        <v>93</v>
      </c>
      <c r="E9" s="7"/>
    </row>
    <row r="10" spans="2:15" ht="23.25" customHeight="1" x14ac:dyDescent="0.25">
      <c r="B10" s="72"/>
      <c r="C10" s="74"/>
      <c r="D10" s="76"/>
      <c r="E10" s="7"/>
    </row>
    <row r="11" spans="2:15" x14ac:dyDescent="0.25">
      <c r="B11" s="1" t="s">
        <v>0</v>
      </c>
      <c r="C11" s="2">
        <f>+C12+C18+C28+C38+C47+C54+C64+C69+C72</f>
        <v>6226089412.25</v>
      </c>
      <c r="D11" s="2"/>
      <c r="E11" s="7"/>
    </row>
    <row r="12" spans="2:15" x14ac:dyDescent="0.25">
      <c r="B12" s="3" t="s">
        <v>1</v>
      </c>
      <c r="C12" s="4">
        <f>+SUM(C13:C17)</f>
        <v>616049975</v>
      </c>
      <c r="E12" s="7"/>
    </row>
    <row r="13" spans="2:15" x14ac:dyDescent="0.25">
      <c r="B13" s="5" t="s">
        <v>2</v>
      </c>
      <c r="C13" s="6">
        <v>434574475</v>
      </c>
      <c r="E13" s="7"/>
    </row>
    <row r="14" spans="2:15" x14ac:dyDescent="0.25">
      <c r="B14" s="5" t="s">
        <v>3</v>
      </c>
      <c r="C14" s="6">
        <v>86375500</v>
      </c>
      <c r="E14" s="7"/>
    </row>
    <row r="15" spans="2:15" x14ac:dyDescent="0.25">
      <c r="B15" s="5" t="s">
        <v>4</v>
      </c>
      <c r="C15" s="6">
        <v>21500000</v>
      </c>
      <c r="E15" s="7"/>
    </row>
    <row r="16" spans="2:15" x14ac:dyDescent="0.25">
      <c r="B16" s="5" t="s">
        <v>5</v>
      </c>
      <c r="C16" s="6">
        <v>36600000</v>
      </c>
      <c r="E16" s="7"/>
    </row>
    <row r="17" spans="2:5" x14ac:dyDescent="0.25">
      <c r="B17" s="5" t="s">
        <v>6</v>
      </c>
      <c r="C17" s="6">
        <v>37000000</v>
      </c>
      <c r="E17" s="7"/>
    </row>
    <row r="18" spans="2:5" x14ac:dyDescent="0.25">
      <c r="B18" s="3" t="s">
        <v>7</v>
      </c>
      <c r="C18" s="4">
        <f>+SUM(C19:C27)</f>
        <v>182817535.25</v>
      </c>
      <c r="E18" s="7"/>
    </row>
    <row r="19" spans="2:5" x14ac:dyDescent="0.25">
      <c r="B19" s="5" t="s">
        <v>8</v>
      </c>
      <c r="C19" s="6">
        <v>23705339</v>
      </c>
      <c r="E19" s="7"/>
    </row>
    <row r="20" spans="2:5" x14ac:dyDescent="0.25">
      <c r="B20" s="5" t="s">
        <v>9</v>
      </c>
      <c r="C20" s="6">
        <v>7500000</v>
      </c>
      <c r="E20" s="7"/>
    </row>
    <row r="21" spans="2:5" x14ac:dyDescent="0.25">
      <c r="B21" s="5" t="s">
        <v>10</v>
      </c>
      <c r="C21" s="6">
        <v>12500000</v>
      </c>
      <c r="E21" s="7"/>
    </row>
    <row r="22" spans="2:5" x14ac:dyDescent="0.25">
      <c r="B22" s="5" t="s">
        <v>11</v>
      </c>
      <c r="C22" s="6">
        <v>1874570</v>
      </c>
      <c r="E22" s="7"/>
    </row>
    <row r="23" spans="2:5" x14ac:dyDescent="0.25">
      <c r="B23" s="5" t="s">
        <v>12</v>
      </c>
      <c r="C23" s="6">
        <v>39057500</v>
      </c>
    </row>
    <row r="24" spans="2:5" x14ac:dyDescent="0.25">
      <c r="B24" s="5" t="s">
        <v>13</v>
      </c>
      <c r="C24" s="6">
        <v>40720000</v>
      </c>
    </row>
    <row r="25" spans="2:5" x14ac:dyDescent="0.25">
      <c r="B25" s="5" t="s">
        <v>14</v>
      </c>
      <c r="C25" s="6">
        <v>5000000</v>
      </c>
    </row>
    <row r="26" spans="2:5" x14ac:dyDescent="0.25">
      <c r="B26" s="5" t="s">
        <v>15</v>
      </c>
      <c r="C26" s="6">
        <v>37460126.25</v>
      </c>
    </row>
    <row r="27" spans="2:5" x14ac:dyDescent="0.25">
      <c r="B27" s="5" t="s">
        <v>16</v>
      </c>
      <c r="C27" s="6">
        <v>15000000</v>
      </c>
    </row>
    <row r="28" spans="2:5" x14ac:dyDescent="0.25">
      <c r="B28" s="3" t="s">
        <v>17</v>
      </c>
      <c r="C28" s="4">
        <f>+SUM(C29:C37)</f>
        <v>39611288</v>
      </c>
    </row>
    <row r="29" spans="2:5" x14ac:dyDescent="0.25">
      <c r="B29" s="5" t="s">
        <v>18</v>
      </c>
      <c r="C29" s="6">
        <v>1000000</v>
      </c>
    </row>
    <row r="30" spans="2:5" x14ac:dyDescent="0.25">
      <c r="B30" s="5" t="s">
        <v>19</v>
      </c>
      <c r="C30" s="6">
        <v>7211538</v>
      </c>
    </row>
    <row r="31" spans="2:5" x14ac:dyDescent="0.25">
      <c r="B31" s="5" t="s">
        <v>20</v>
      </c>
      <c r="C31" s="6">
        <v>4874750</v>
      </c>
    </row>
    <row r="32" spans="2:5" x14ac:dyDescent="0.25">
      <c r="B32" s="5" t="s">
        <v>21</v>
      </c>
      <c r="C32" s="6">
        <v>200000</v>
      </c>
    </row>
    <row r="33" spans="2:3" x14ac:dyDescent="0.25">
      <c r="B33" s="5" t="s">
        <v>22</v>
      </c>
      <c r="C33" s="6">
        <v>3075000</v>
      </c>
    </row>
    <row r="34" spans="2:3" x14ac:dyDescent="0.25">
      <c r="B34" s="5" t="s">
        <v>23</v>
      </c>
      <c r="C34" s="6">
        <v>0</v>
      </c>
    </row>
    <row r="35" spans="2:3" x14ac:dyDescent="0.25">
      <c r="B35" s="5" t="s">
        <v>24</v>
      </c>
      <c r="C35" s="6">
        <v>17150000</v>
      </c>
    </row>
    <row r="36" spans="2:3" x14ac:dyDescent="0.25">
      <c r="B36" s="5" t="s">
        <v>25</v>
      </c>
      <c r="C36" s="6">
        <v>0</v>
      </c>
    </row>
    <row r="37" spans="2:3" x14ac:dyDescent="0.25">
      <c r="B37" s="5" t="s">
        <v>26</v>
      </c>
      <c r="C37" s="6">
        <v>6100000</v>
      </c>
    </row>
    <row r="38" spans="2:3" x14ac:dyDescent="0.25">
      <c r="B38" s="3" t="s">
        <v>27</v>
      </c>
      <c r="C38" s="4">
        <f>+SUM(C39:C46)</f>
        <v>17932700</v>
      </c>
    </row>
    <row r="39" spans="2:3" x14ac:dyDescent="0.25">
      <c r="B39" s="5" t="s">
        <v>28</v>
      </c>
      <c r="C39" s="6">
        <v>12500000</v>
      </c>
    </row>
    <row r="40" spans="2:3" x14ac:dyDescent="0.25">
      <c r="B40" s="5" t="s">
        <v>29</v>
      </c>
      <c r="C40" s="6">
        <v>0</v>
      </c>
    </row>
    <row r="41" spans="2:3" x14ac:dyDescent="0.25">
      <c r="B41" s="5" t="s">
        <v>30</v>
      </c>
      <c r="C41" s="6">
        <v>0</v>
      </c>
    </row>
    <row r="42" spans="2:3" x14ac:dyDescent="0.25">
      <c r="B42" s="5" t="s">
        <v>31</v>
      </c>
      <c r="C42" s="6">
        <v>0</v>
      </c>
    </row>
    <row r="43" spans="2:3" x14ac:dyDescent="0.25">
      <c r="B43" s="5" t="s">
        <v>32</v>
      </c>
      <c r="C43" s="6">
        <v>0</v>
      </c>
    </row>
    <row r="44" spans="2:3" x14ac:dyDescent="0.25">
      <c r="B44" s="5" t="s">
        <v>33</v>
      </c>
      <c r="C44" s="6">
        <v>0</v>
      </c>
    </row>
    <row r="45" spans="2:3" x14ac:dyDescent="0.25">
      <c r="B45" s="5" t="s">
        <v>34</v>
      </c>
      <c r="C45" s="6">
        <v>5432700</v>
      </c>
    </row>
    <row r="46" spans="2:3" x14ac:dyDescent="0.25">
      <c r="B46" s="5" t="s">
        <v>35</v>
      </c>
      <c r="C46" s="6">
        <v>0</v>
      </c>
    </row>
    <row r="47" spans="2:3" x14ac:dyDescent="0.25">
      <c r="B47" s="3" t="s">
        <v>36</v>
      </c>
      <c r="C47" s="4">
        <v>0</v>
      </c>
    </row>
    <row r="48" spans="2:3" x14ac:dyDescent="0.25">
      <c r="B48" s="5" t="s">
        <v>37</v>
      </c>
      <c r="C48" s="6">
        <v>0</v>
      </c>
    </row>
    <row r="49" spans="2:3" x14ac:dyDescent="0.25">
      <c r="B49" s="5" t="s">
        <v>38</v>
      </c>
      <c r="C49" s="6">
        <v>0</v>
      </c>
    </row>
    <row r="50" spans="2:3" x14ac:dyDescent="0.25">
      <c r="B50" s="5" t="s">
        <v>39</v>
      </c>
      <c r="C50" s="6">
        <v>0</v>
      </c>
    </row>
    <row r="51" spans="2:3" x14ac:dyDescent="0.25">
      <c r="B51" s="5" t="s">
        <v>40</v>
      </c>
      <c r="C51" s="6">
        <v>0</v>
      </c>
    </row>
    <row r="52" spans="2:3" x14ac:dyDescent="0.25">
      <c r="B52" s="5" t="s">
        <v>41</v>
      </c>
      <c r="C52" s="6">
        <v>0</v>
      </c>
    </row>
    <row r="53" spans="2:3" x14ac:dyDescent="0.25">
      <c r="B53" s="5" t="s">
        <v>42</v>
      </c>
      <c r="C53" s="6">
        <v>0</v>
      </c>
    </row>
    <row r="54" spans="2:3" x14ac:dyDescent="0.25">
      <c r="B54" s="3" t="s">
        <v>43</v>
      </c>
      <c r="C54" s="4">
        <f>+SUM(C55:C63)</f>
        <v>79800000</v>
      </c>
    </row>
    <row r="55" spans="2:3" x14ac:dyDescent="0.25">
      <c r="B55" s="5" t="s">
        <v>44</v>
      </c>
      <c r="C55" s="6">
        <v>25000000</v>
      </c>
    </row>
    <row r="56" spans="2:3" x14ac:dyDescent="0.25">
      <c r="B56" s="5" t="s">
        <v>45</v>
      </c>
      <c r="C56" s="6">
        <v>0</v>
      </c>
    </row>
    <row r="57" spans="2:3" x14ac:dyDescent="0.25">
      <c r="B57" s="5" t="s">
        <v>46</v>
      </c>
      <c r="C57" s="6">
        <v>0</v>
      </c>
    </row>
    <row r="58" spans="2:3" x14ac:dyDescent="0.25">
      <c r="B58" s="5" t="s">
        <v>47</v>
      </c>
      <c r="C58" s="6">
        <v>52000000</v>
      </c>
    </row>
    <row r="59" spans="2:3" x14ac:dyDescent="0.25">
      <c r="B59" s="5" t="s">
        <v>48</v>
      </c>
      <c r="C59" s="6">
        <v>2800000</v>
      </c>
    </row>
    <row r="60" spans="2:3" x14ac:dyDescent="0.25">
      <c r="B60" s="5" t="s">
        <v>49</v>
      </c>
      <c r="C60" s="6">
        <v>0</v>
      </c>
    </row>
    <row r="61" spans="2:3" x14ac:dyDescent="0.25">
      <c r="B61" s="5" t="s">
        <v>50</v>
      </c>
      <c r="C61" s="6">
        <v>0</v>
      </c>
    </row>
    <row r="62" spans="2:3" x14ac:dyDescent="0.25">
      <c r="B62" s="5" t="s">
        <v>51</v>
      </c>
      <c r="C62" s="6">
        <v>0</v>
      </c>
    </row>
    <row r="63" spans="2:3" x14ac:dyDescent="0.25">
      <c r="B63" s="5" t="s">
        <v>52</v>
      </c>
      <c r="C63" s="6">
        <v>0</v>
      </c>
    </row>
    <row r="64" spans="2:3" x14ac:dyDescent="0.25">
      <c r="B64" s="3" t="s">
        <v>53</v>
      </c>
      <c r="C64" s="4">
        <f>+SUM(C65:C68)</f>
        <v>5289877914</v>
      </c>
    </row>
    <row r="65" spans="2:4" x14ac:dyDescent="0.25">
      <c r="B65" s="5" t="s">
        <v>54</v>
      </c>
      <c r="C65" s="6">
        <v>5289877914</v>
      </c>
    </row>
    <row r="66" spans="2:4" x14ac:dyDescent="0.25">
      <c r="B66" s="5" t="s">
        <v>55</v>
      </c>
      <c r="C66" s="6">
        <v>0</v>
      </c>
    </row>
    <row r="67" spans="2:4" x14ac:dyDescent="0.25">
      <c r="B67" s="5" t="s">
        <v>56</v>
      </c>
      <c r="C67" s="6">
        <v>0</v>
      </c>
    </row>
    <row r="68" spans="2:4" x14ac:dyDescent="0.25">
      <c r="B68" s="5" t="s">
        <v>57</v>
      </c>
      <c r="C68" s="6">
        <v>0</v>
      </c>
    </row>
    <row r="69" spans="2:4" x14ac:dyDescent="0.25">
      <c r="B69" s="3" t="s">
        <v>58</v>
      </c>
      <c r="C69" s="4">
        <f>+SUM(C70:C71)</f>
        <v>0</v>
      </c>
    </row>
    <row r="70" spans="2:4" x14ac:dyDescent="0.25">
      <c r="B70" s="5" t="s">
        <v>59</v>
      </c>
      <c r="C70" s="6">
        <v>0</v>
      </c>
    </row>
    <row r="71" spans="2:4" x14ac:dyDescent="0.25">
      <c r="B71" s="5" t="s">
        <v>60</v>
      </c>
      <c r="C71" s="6">
        <v>0</v>
      </c>
    </row>
    <row r="72" spans="2:4" x14ac:dyDescent="0.25">
      <c r="B72" s="3" t="s">
        <v>61</v>
      </c>
      <c r="C72" s="4">
        <f>+SUM(C73:C75)</f>
        <v>0</v>
      </c>
    </row>
    <row r="73" spans="2:4" x14ac:dyDescent="0.25">
      <c r="B73" s="5" t="s">
        <v>62</v>
      </c>
      <c r="C73" s="6">
        <v>0</v>
      </c>
    </row>
    <row r="74" spans="2:4" x14ac:dyDescent="0.25">
      <c r="B74" s="5" t="s">
        <v>63</v>
      </c>
      <c r="C74" s="6">
        <v>0</v>
      </c>
    </row>
    <row r="75" spans="2:4" x14ac:dyDescent="0.25">
      <c r="B75" s="5" t="s">
        <v>64</v>
      </c>
      <c r="C75" s="6">
        <v>0</v>
      </c>
    </row>
    <row r="76" spans="2:4" x14ac:dyDescent="0.25">
      <c r="B76" s="1" t="s">
        <v>67</v>
      </c>
      <c r="C76" s="2">
        <f>+C77+C80+C83</f>
        <v>0</v>
      </c>
      <c r="D76" s="2"/>
    </row>
    <row r="77" spans="2:4" x14ac:dyDescent="0.25">
      <c r="B77" s="3" t="s">
        <v>68</v>
      </c>
      <c r="C77" s="4">
        <f>+SUM(C78:C79)</f>
        <v>0</v>
      </c>
    </row>
    <row r="78" spans="2:4" x14ac:dyDescent="0.25">
      <c r="B78" s="5" t="s">
        <v>69</v>
      </c>
      <c r="C78" s="4">
        <v>0</v>
      </c>
    </row>
    <row r="79" spans="2:4" x14ac:dyDescent="0.25">
      <c r="B79" s="5" t="s">
        <v>70</v>
      </c>
      <c r="C79" s="4">
        <v>0</v>
      </c>
    </row>
    <row r="80" spans="2:4" ht="14.25" customHeight="1" x14ac:dyDescent="0.25">
      <c r="B80" s="3" t="s">
        <v>71</v>
      </c>
      <c r="C80" s="4">
        <f>+SUM(C81:C82)</f>
        <v>0</v>
      </c>
    </row>
    <row r="81" spans="2:4" x14ac:dyDescent="0.25">
      <c r="B81" s="5" t="s">
        <v>72</v>
      </c>
      <c r="C81" s="4">
        <v>0</v>
      </c>
    </row>
    <row r="82" spans="2:4" x14ac:dyDescent="0.25">
      <c r="B82" s="5" t="s">
        <v>73</v>
      </c>
      <c r="C82" s="4">
        <v>0</v>
      </c>
    </row>
    <row r="83" spans="2:4" x14ac:dyDescent="0.25">
      <c r="B83" s="3" t="s">
        <v>74</v>
      </c>
      <c r="C83" s="4">
        <f>+SUM(C84)</f>
        <v>0</v>
      </c>
    </row>
    <row r="84" spans="2:4" x14ac:dyDescent="0.25">
      <c r="B84" s="5" t="s">
        <v>75</v>
      </c>
      <c r="C84" s="4">
        <v>0</v>
      </c>
    </row>
    <row r="85" spans="2:4" x14ac:dyDescent="0.25">
      <c r="B85" s="9" t="s">
        <v>65</v>
      </c>
      <c r="C85" s="52">
        <f>+C76+C11</f>
        <v>6226089412.25</v>
      </c>
      <c r="D85" s="8"/>
    </row>
    <row r="86" spans="2:4" ht="15.75" thickBot="1" x14ac:dyDescent="0.3"/>
    <row r="87" spans="2:4" ht="31.5" customHeight="1" thickBot="1" x14ac:dyDescent="0.3">
      <c r="B87" s="51" t="s">
        <v>95</v>
      </c>
    </row>
    <row r="88" spans="2:4" ht="33.75" customHeight="1" thickBot="1" x14ac:dyDescent="0.3">
      <c r="B88" s="21" t="s">
        <v>96</v>
      </c>
    </row>
    <row r="89" spans="2:4" ht="65.25" customHeight="1" thickBot="1" x14ac:dyDescent="0.3">
      <c r="B89" s="22" t="s">
        <v>97</v>
      </c>
    </row>
    <row r="94" spans="2:4" x14ac:dyDescent="0.25">
      <c r="B94" t="s">
        <v>101</v>
      </c>
      <c r="C94" t="s">
        <v>102</v>
      </c>
    </row>
  </sheetData>
  <mergeCells count="8">
    <mergeCell ref="B4:D4"/>
    <mergeCell ref="B3:D3"/>
    <mergeCell ref="B7:D7"/>
    <mergeCell ref="B9:B10"/>
    <mergeCell ref="C9:C10"/>
    <mergeCell ref="D9:D10"/>
    <mergeCell ref="B6:D6"/>
    <mergeCell ref="B5:D5"/>
  </mergeCells>
  <pageMargins left="0.7" right="0.7" top="0.75" bottom="0.75" header="0.3" footer="0.3"/>
  <pageSetup paperSize="5" scale="58" fitToHeight="0" orientation="portrait" r:id="rId1"/>
  <ignoredErrors>
    <ignoredError sqref="C18 C28 C38 C54 C64 C69 C72 C77 C8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EBC3-882C-41C9-B48D-57BE064B87B8}">
  <sheetPr>
    <pageSetUpPr fitToPage="1"/>
  </sheetPr>
  <dimension ref="B3:T101"/>
  <sheetViews>
    <sheetView showGridLines="0" tabSelected="1" view="pageBreakPreview" topLeftCell="A67" zoomScale="55" zoomScaleNormal="55" zoomScaleSheetLayoutView="55" workbookViewId="0">
      <selection activeCell="F76" sqref="F76"/>
    </sheetView>
  </sheetViews>
  <sheetFormatPr baseColWidth="10" defaultColWidth="11.42578125" defaultRowHeight="15" x14ac:dyDescent="0.25"/>
  <cols>
    <col min="2" max="2" width="101.28515625" customWidth="1"/>
    <col min="3" max="3" width="28.7109375" bestFit="1" customWidth="1"/>
    <col min="4" max="4" width="20.140625" customWidth="1"/>
    <col min="5" max="5" width="22.85546875" customWidth="1"/>
    <col min="6" max="6" width="21" customWidth="1"/>
    <col min="7" max="7" width="22.140625" customWidth="1"/>
    <col min="8" max="9" width="21.42578125" customWidth="1"/>
    <col min="10" max="10" width="21.7109375" customWidth="1"/>
    <col min="11" max="11" width="23.5703125" customWidth="1"/>
    <col min="12" max="12" width="24.85546875" customWidth="1"/>
    <col min="13" max="13" width="23.28515625" customWidth="1"/>
    <col min="14" max="14" width="23" bestFit="1" customWidth="1"/>
    <col min="15" max="15" width="28.7109375" customWidth="1"/>
    <col min="16" max="16" width="11.42578125" hidden="1" customWidth="1"/>
    <col min="17" max="17" width="24.5703125" bestFit="1" customWidth="1"/>
    <col min="18" max="18" width="26.5703125" customWidth="1"/>
    <col min="19" max="19" width="21.85546875" customWidth="1"/>
  </cols>
  <sheetData>
    <row r="3" spans="2:20" ht="28.5" customHeight="1" x14ac:dyDescent="0.25">
      <c r="B3" s="68" t="s">
        <v>100</v>
      </c>
      <c r="C3" s="69"/>
      <c r="D3" s="69"/>
      <c r="E3" s="69"/>
      <c r="F3" s="69"/>
      <c r="G3" s="69"/>
      <c r="H3" s="69"/>
      <c r="I3" s="69"/>
      <c r="J3" s="69"/>
      <c r="K3" s="69"/>
      <c r="L3" s="69"/>
      <c r="M3" s="69"/>
      <c r="N3" s="69"/>
      <c r="O3" s="69"/>
      <c r="P3" s="69"/>
      <c r="Q3" s="69"/>
    </row>
    <row r="4" spans="2:20" ht="21" customHeight="1" x14ac:dyDescent="0.25">
      <c r="B4" s="66" t="s">
        <v>99</v>
      </c>
      <c r="C4" s="67"/>
      <c r="D4" s="67"/>
      <c r="E4" s="67"/>
      <c r="F4" s="67"/>
      <c r="G4" s="67"/>
      <c r="H4" s="67"/>
      <c r="I4" s="67"/>
      <c r="J4" s="67"/>
      <c r="K4" s="67"/>
      <c r="L4" s="67"/>
      <c r="M4" s="67"/>
      <c r="N4" s="67"/>
      <c r="O4" s="67"/>
      <c r="P4" s="67"/>
      <c r="Q4" s="67"/>
    </row>
    <row r="5" spans="2:20" ht="15.75" x14ac:dyDescent="0.25">
      <c r="B5" s="77">
        <v>2021</v>
      </c>
      <c r="C5" s="78"/>
      <c r="D5" s="78"/>
      <c r="E5" s="78"/>
      <c r="F5" s="78"/>
      <c r="G5" s="78"/>
      <c r="H5" s="78"/>
      <c r="I5" s="78"/>
      <c r="J5" s="78"/>
      <c r="K5" s="78"/>
      <c r="L5" s="78"/>
      <c r="M5" s="78"/>
      <c r="N5" s="78"/>
      <c r="O5" s="78"/>
      <c r="P5" s="78"/>
      <c r="Q5" s="78"/>
    </row>
    <row r="6" spans="2:20" ht="15.75" customHeight="1" x14ac:dyDescent="0.25">
      <c r="B6" s="70" t="s">
        <v>92</v>
      </c>
      <c r="C6" s="71"/>
      <c r="D6" s="71"/>
      <c r="E6" s="71"/>
      <c r="F6" s="71"/>
      <c r="G6" s="71"/>
      <c r="H6" s="71"/>
      <c r="I6" s="71"/>
      <c r="J6" s="71"/>
      <c r="K6" s="71"/>
      <c r="L6" s="71"/>
      <c r="M6" s="71"/>
      <c r="N6" s="71"/>
      <c r="O6" s="71"/>
      <c r="P6" s="71"/>
      <c r="Q6" s="71"/>
    </row>
    <row r="7" spans="2:20" ht="15.75" customHeight="1" x14ac:dyDescent="0.25">
      <c r="B7" s="71" t="s">
        <v>77</v>
      </c>
      <c r="C7" s="71"/>
      <c r="D7" s="71"/>
      <c r="E7" s="71"/>
      <c r="F7" s="71"/>
      <c r="G7" s="71"/>
      <c r="H7" s="71"/>
      <c r="I7" s="71"/>
      <c r="J7" s="71"/>
      <c r="K7" s="71"/>
      <c r="L7" s="71"/>
      <c r="M7" s="71"/>
      <c r="N7" s="71"/>
      <c r="O7" s="71"/>
      <c r="P7" s="71"/>
      <c r="Q7" s="71"/>
    </row>
    <row r="9" spans="2:20" ht="25.5" customHeight="1" x14ac:dyDescent="0.25">
      <c r="B9" s="83" t="s">
        <v>66</v>
      </c>
      <c r="C9" s="84" t="s">
        <v>94</v>
      </c>
      <c r="D9" s="84" t="s">
        <v>93</v>
      </c>
      <c r="E9" s="80" t="s">
        <v>91</v>
      </c>
      <c r="F9" s="81"/>
      <c r="G9" s="81"/>
      <c r="H9" s="81"/>
      <c r="I9" s="81"/>
      <c r="J9" s="81"/>
      <c r="K9" s="81"/>
      <c r="L9" s="81"/>
      <c r="M9" s="81"/>
      <c r="N9" s="81"/>
      <c r="O9" s="81"/>
      <c r="P9" s="81"/>
      <c r="Q9" s="82"/>
    </row>
    <row r="10" spans="2:20" x14ac:dyDescent="0.25">
      <c r="B10" s="83"/>
      <c r="C10" s="85"/>
      <c r="D10" s="85"/>
      <c r="E10" s="25" t="s">
        <v>79</v>
      </c>
      <c r="F10" s="25" t="s">
        <v>80</v>
      </c>
      <c r="G10" s="25" t="s">
        <v>81</v>
      </c>
      <c r="H10" s="25" t="s">
        <v>82</v>
      </c>
      <c r="I10" s="26" t="s">
        <v>83</v>
      </c>
      <c r="J10" s="25" t="s">
        <v>84</v>
      </c>
      <c r="K10" s="26" t="s">
        <v>85</v>
      </c>
      <c r="L10" s="25" t="s">
        <v>86</v>
      </c>
      <c r="M10" s="25" t="s">
        <v>87</v>
      </c>
      <c r="N10" s="25" t="s">
        <v>88</v>
      </c>
      <c r="O10" s="25" t="s">
        <v>89</v>
      </c>
      <c r="P10" s="26" t="s">
        <v>90</v>
      </c>
      <c r="Q10" s="25" t="s">
        <v>78</v>
      </c>
    </row>
    <row r="11" spans="2:20" x14ac:dyDescent="0.25">
      <c r="B11" s="1" t="s">
        <v>0</v>
      </c>
      <c r="C11" s="2"/>
      <c r="D11" s="2"/>
      <c r="E11" s="2"/>
      <c r="F11" s="2"/>
      <c r="G11" s="2"/>
      <c r="H11" s="2"/>
      <c r="I11" s="2"/>
      <c r="J11" s="2"/>
      <c r="K11" s="2"/>
      <c r="L11" s="2"/>
      <c r="M11" s="2"/>
      <c r="N11" s="2"/>
      <c r="O11" s="2"/>
      <c r="P11" s="2"/>
      <c r="Q11" s="2"/>
    </row>
    <row r="12" spans="2:20" s="34" customFormat="1" x14ac:dyDescent="0.25">
      <c r="B12" s="24" t="s">
        <v>1</v>
      </c>
      <c r="C12" s="33">
        <f t="shared" ref="C12" si="0">+SUM(C13:C17)</f>
        <v>616049975</v>
      </c>
      <c r="D12" s="33"/>
      <c r="E12" s="33">
        <f>+SUM(E13:E17)</f>
        <v>69557553.200000003</v>
      </c>
      <c r="F12" s="33">
        <f t="shared" ref="F12:P12" si="1">+SUM(F13:F17)</f>
        <v>66165287.839999996</v>
      </c>
      <c r="G12" s="33">
        <f t="shared" si="1"/>
        <v>66166600.909999996</v>
      </c>
      <c r="H12" s="33">
        <f t="shared" si="1"/>
        <v>58550942.319999993</v>
      </c>
      <c r="I12" s="33">
        <f t="shared" si="1"/>
        <v>71731864.63000001</v>
      </c>
      <c r="J12" s="33">
        <f t="shared" si="1"/>
        <v>60909719.340000018</v>
      </c>
      <c r="K12" s="33">
        <f t="shared" si="1"/>
        <v>45899596.700000003</v>
      </c>
      <c r="L12" s="33">
        <f t="shared" si="1"/>
        <v>-144738863.83000001</v>
      </c>
      <c r="M12" s="33">
        <f t="shared" si="1"/>
        <v>41089044.61999999</v>
      </c>
      <c r="N12" s="33">
        <f t="shared" si="1"/>
        <v>36727845.620000005</v>
      </c>
      <c r="O12" s="33">
        <f t="shared" si="1"/>
        <v>39763688.949999996</v>
      </c>
      <c r="P12" s="33">
        <f t="shared" si="1"/>
        <v>0</v>
      </c>
      <c r="Q12" s="33">
        <f>+SUM(E12:P12)</f>
        <v>411823280.30000001</v>
      </c>
      <c r="R12"/>
      <c r="S12" s="27"/>
      <c r="T12"/>
    </row>
    <row r="13" spans="2:20" x14ac:dyDescent="0.25">
      <c r="B13" s="5" t="s">
        <v>2</v>
      </c>
      <c r="C13" s="6">
        <v>434574475</v>
      </c>
      <c r="D13" s="6"/>
      <c r="E13" s="27">
        <v>66585691.700000003</v>
      </c>
      <c r="F13" s="27">
        <v>56657047.069999993</v>
      </c>
      <c r="G13" s="27">
        <v>49992183.109999999</v>
      </c>
      <c r="H13" s="27">
        <v>48794973.799999997</v>
      </c>
      <c r="I13" s="27">
        <v>44985531.720000006</v>
      </c>
      <c r="J13" s="27">
        <v>45456226.780000016</v>
      </c>
      <c r="K13" s="27">
        <v>42550596.710000001</v>
      </c>
      <c r="L13" s="27">
        <v>-133013581.37</v>
      </c>
      <c r="M13" s="27">
        <f>34044198.76+0.01</f>
        <v>34044198.769999996</v>
      </c>
      <c r="N13" s="27">
        <v>29135630.780000001</v>
      </c>
      <c r="O13" s="27">
        <v>31829495.629999999</v>
      </c>
      <c r="P13" s="27"/>
      <c r="Q13" s="27">
        <f t="shared" ref="Q13:Q78" si="2">+SUM(E13:P13)</f>
        <v>317017994.69999993</v>
      </c>
      <c r="S13" s="27"/>
    </row>
    <row r="14" spans="2:20" x14ac:dyDescent="0.25">
      <c r="B14" s="5" t="s">
        <v>3</v>
      </c>
      <c r="C14" s="6">
        <v>86375500</v>
      </c>
      <c r="D14" s="6"/>
      <c r="E14" s="27">
        <v>2963861.5</v>
      </c>
      <c r="F14" s="27">
        <v>3557000</v>
      </c>
      <c r="G14" s="27">
        <v>3082000</v>
      </c>
      <c r="H14" s="27">
        <v>3184000</v>
      </c>
      <c r="I14" s="27">
        <v>3614000</v>
      </c>
      <c r="J14" s="27">
        <v>3329000</v>
      </c>
      <c r="K14" s="27">
        <v>3349000</v>
      </c>
      <c r="L14" s="27">
        <v>3399000</v>
      </c>
      <c r="M14" s="27">
        <f>3524000+0.01</f>
        <v>3524000.01</v>
      </c>
      <c r="N14" s="27">
        <v>3664000</v>
      </c>
      <c r="O14" s="27">
        <v>3864000</v>
      </c>
      <c r="P14" s="27"/>
      <c r="Q14" s="27">
        <f t="shared" si="2"/>
        <v>37529861.509999998</v>
      </c>
      <c r="S14" s="27"/>
    </row>
    <row r="15" spans="2:20" x14ac:dyDescent="0.25">
      <c r="B15" s="5" t="s">
        <v>4</v>
      </c>
      <c r="C15" s="6">
        <v>21500000</v>
      </c>
      <c r="D15" s="6"/>
      <c r="E15" s="27">
        <v>0</v>
      </c>
      <c r="F15" s="27">
        <v>0</v>
      </c>
      <c r="G15" s="27">
        <v>0</v>
      </c>
      <c r="H15" s="27">
        <v>0</v>
      </c>
      <c r="I15" s="27">
        <v>0</v>
      </c>
      <c r="J15" s="27">
        <v>0</v>
      </c>
      <c r="K15" s="27">
        <v>0</v>
      </c>
      <c r="L15" s="27">
        <v>0</v>
      </c>
      <c r="M15" s="27">
        <v>0</v>
      </c>
      <c r="N15" s="27">
        <v>0</v>
      </c>
      <c r="O15" s="27">
        <v>0</v>
      </c>
      <c r="P15" s="27"/>
      <c r="Q15" s="27">
        <f t="shared" si="2"/>
        <v>0</v>
      </c>
      <c r="S15" s="27"/>
    </row>
    <row r="16" spans="2:20" x14ac:dyDescent="0.25">
      <c r="B16" s="5" t="s">
        <v>5</v>
      </c>
      <c r="C16" s="6">
        <v>36600000</v>
      </c>
      <c r="D16" s="6"/>
      <c r="E16" s="27">
        <v>8000</v>
      </c>
      <c r="F16" s="27">
        <v>0</v>
      </c>
      <c r="G16" s="27">
        <v>0</v>
      </c>
      <c r="H16" s="27">
        <v>0</v>
      </c>
      <c r="I16" s="27">
        <v>23132332.910000004</v>
      </c>
      <c r="J16" s="27">
        <v>20000</v>
      </c>
      <c r="K16" s="27">
        <v>0</v>
      </c>
      <c r="L16" s="27">
        <v>0</v>
      </c>
      <c r="M16" s="27">
        <v>0</v>
      </c>
      <c r="N16" s="27">
        <v>0</v>
      </c>
      <c r="O16" s="27">
        <v>0</v>
      </c>
      <c r="P16" s="27"/>
      <c r="Q16" s="27">
        <f t="shared" si="2"/>
        <v>23160332.910000004</v>
      </c>
      <c r="S16" s="27"/>
    </row>
    <row r="17" spans="2:20" x14ac:dyDescent="0.25">
      <c r="B17" s="5" t="s">
        <v>6</v>
      </c>
      <c r="C17" s="6">
        <v>37000000</v>
      </c>
      <c r="D17" s="6"/>
      <c r="E17" s="27">
        <v>0</v>
      </c>
      <c r="F17" s="27">
        <v>5951240.7700000005</v>
      </c>
      <c r="G17" s="27">
        <v>13092417.800000001</v>
      </c>
      <c r="H17" s="27">
        <v>6571968.5199999996</v>
      </c>
      <c r="I17" s="27">
        <v>0</v>
      </c>
      <c r="J17" s="27">
        <v>12104492.560000001</v>
      </c>
      <c r="K17" s="27">
        <v>-0.01</v>
      </c>
      <c r="L17" s="27">
        <v>-15124282.459999997</v>
      </c>
      <c r="M17" s="27">
        <v>3520845.84</v>
      </c>
      <c r="N17" s="27">
        <v>3928214.84</v>
      </c>
      <c r="O17" s="27">
        <v>4070193.32</v>
      </c>
      <c r="P17" s="27"/>
      <c r="Q17" s="27">
        <f t="shared" si="2"/>
        <v>34115091.18</v>
      </c>
      <c r="S17" s="27"/>
    </row>
    <row r="18" spans="2:20" s="34" customFormat="1" x14ac:dyDescent="0.25">
      <c r="B18" s="24" t="s">
        <v>7</v>
      </c>
      <c r="C18" s="33">
        <f t="shared" ref="C18" si="3">+SUM(C19:C27)</f>
        <v>182817535.25</v>
      </c>
      <c r="D18" s="33"/>
      <c r="E18" s="33">
        <f>+SUM(E19:E27)</f>
        <v>698427017.17999995</v>
      </c>
      <c r="F18" s="33">
        <f t="shared" ref="F18:P18" si="4">+SUM(F19:F27)</f>
        <v>8585881.3599999994</v>
      </c>
      <c r="G18" s="33">
        <f t="shared" si="4"/>
        <v>-681489027.47000003</v>
      </c>
      <c r="H18" s="33">
        <f t="shared" si="4"/>
        <v>9325062.2100000009</v>
      </c>
      <c r="I18" s="33">
        <f t="shared" si="4"/>
        <v>25321600.610000003</v>
      </c>
      <c r="J18" s="33">
        <f t="shared" si="4"/>
        <v>80731272.589999989</v>
      </c>
      <c r="K18" s="33">
        <f t="shared" si="4"/>
        <v>104092804.69999996</v>
      </c>
      <c r="L18" s="33">
        <f>+SUM(L19:L27)</f>
        <v>12216935.100000001</v>
      </c>
      <c r="M18" s="33">
        <f t="shared" si="4"/>
        <v>15314432.979999999</v>
      </c>
      <c r="N18" s="33">
        <f t="shared" si="4"/>
        <v>12690093.27</v>
      </c>
      <c r="O18" s="33">
        <f t="shared" si="4"/>
        <v>24194909.740000002</v>
      </c>
      <c r="P18" s="33">
        <f t="shared" si="4"/>
        <v>0</v>
      </c>
      <c r="Q18" s="33">
        <f>+SUM(E18:P18)</f>
        <v>309410982.26999986</v>
      </c>
      <c r="R18"/>
      <c r="S18" s="27"/>
      <c r="T18"/>
    </row>
    <row r="19" spans="2:20" x14ac:dyDescent="0.25">
      <c r="B19" s="5" t="s">
        <v>8</v>
      </c>
      <c r="C19" s="6">
        <v>23705339</v>
      </c>
      <c r="D19" s="6"/>
      <c r="E19" s="27">
        <v>2549141.92</v>
      </c>
      <c r="F19" s="27">
        <v>2615500.54</v>
      </c>
      <c r="G19" s="53">
        <v>2665115.21</v>
      </c>
      <c r="H19" s="53">
        <v>2718042.0200000005</v>
      </c>
      <c r="I19" s="53">
        <v>2849796.31</v>
      </c>
      <c r="J19" s="53">
        <v>2612101.58</v>
      </c>
      <c r="K19" s="53">
        <v>2543033.71</v>
      </c>
      <c r="L19" s="53">
        <v>1525850.26</v>
      </c>
      <c r="M19" s="53">
        <v>1513174.15</v>
      </c>
      <c r="N19" s="53">
        <v>1512327</v>
      </c>
      <c r="O19" s="53">
        <v>1534899.85</v>
      </c>
      <c r="P19" s="27"/>
      <c r="Q19" s="27">
        <f t="shared" si="2"/>
        <v>24638982.550000004</v>
      </c>
      <c r="S19" s="27"/>
    </row>
    <row r="20" spans="2:20" x14ac:dyDescent="0.25">
      <c r="B20" s="5" t="s">
        <v>9</v>
      </c>
      <c r="C20" s="6">
        <v>7500000</v>
      </c>
      <c r="D20" s="6"/>
      <c r="E20" s="27">
        <v>145999.94</v>
      </c>
      <c r="F20" s="27">
        <v>90458.54</v>
      </c>
      <c r="G20" s="53">
        <v>532300.94999999995</v>
      </c>
      <c r="H20" s="53">
        <v>534450</v>
      </c>
      <c r="I20" s="53">
        <v>131150.9</v>
      </c>
      <c r="J20" s="53">
        <v>9185111.1999999993</v>
      </c>
      <c r="K20" s="53">
        <v>9986115.7999999989</v>
      </c>
      <c r="L20" s="53">
        <v>3981150.36</v>
      </c>
      <c r="M20" s="53">
        <v>6284944.3499999996</v>
      </c>
      <c r="N20" s="53">
        <v>2575675.5499999998</v>
      </c>
      <c r="O20" s="53">
        <v>10071515.5</v>
      </c>
      <c r="P20" s="27"/>
      <c r="Q20" s="27">
        <f t="shared" si="2"/>
        <v>43518873.090000004</v>
      </c>
      <c r="S20" s="27"/>
    </row>
    <row r="21" spans="2:20" x14ac:dyDescent="0.25">
      <c r="B21" s="5" t="s">
        <v>10</v>
      </c>
      <c r="C21" s="6">
        <v>12500000</v>
      </c>
      <c r="D21" s="6"/>
      <c r="E21" s="27">
        <v>251700</v>
      </c>
      <c r="F21" s="27">
        <v>2141400</v>
      </c>
      <c r="G21" s="53">
        <v>535700</v>
      </c>
      <c r="H21" s="53">
        <v>-145404.6</v>
      </c>
      <c r="I21" s="53">
        <v>669559</v>
      </c>
      <c r="J21" s="53">
        <v>2144330</v>
      </c>
      <c r="K21" s="53">
        <v>2260600</v>
      </c>
      <c r="L21" s="53">
        <v>1803340</v>
      </c>
      <c r="M21" s="53">
        <v>1617345.7</v>
      </c>
      <c r="N21" s="53">
        <v>1609090</v>
      </c>
      <c r="O21" s="53">
        <v>2493010</v>
      </c>
      <c r="P21" s="27"/>
      <c r="Q21" s="27">
        <f t="shared" si="2"/>
        <v>15380670.1</v>
      </c>
      <c r="S21" s="27"/>
    </row>
    <row r="22" spans="2:20" x14ac:dyDescent="0.25">
      <c r="B22" s="5" t="s">
        <v>11</v>
      </c>
      <c r="C22" s="6">
        <v>1874570</v>
      </c>
      <c r="D22" s="6"/>
      <c r="E22" s="27">
        <v>0</v>
      </c>
      <c r="F22" s="27">
        <v>59050</v>
      </c>
      <c r="G22" s="53">
        <v>10319</v>
      </c>
      <c r="H22" s="53">
        <v>448223</v>
      </c>
      <c r="I22" s="53">
        <v>107216</v>
      </c>
      <c r="J22" s="53">
        <v>4775.5599999999995</v>
      </c>
      <c r="K22" s="53">
        <v>110225</v>
      </c>
      <c r="L22" s="53">
        <v>13809</v>
      </c>
      <c r="M22" s="53">
        <v>189286</v>
      </c>
      <c r="N22" s="53">
        <v>192060</v>
      </c>
      <c r="O22" s="53">
        <v>489937.63</v>
      </c>
      <c r="P22" s="27"/>
      <c r="Q22" s="27">
        <f t="shared" si="2"/>
        <v>1624901.19</v>
      </c>
      <c r="S22" s="27"/>
    </row>
    <row r="23" spans="2:20" x14ac:dyDescent="0.25">
      <c r="B23" s="5" t="s">
        <v>12</v>
      </c>
      <c r="C23" s="6">
        <v>39057500</v>
      </c>
      <c r="D23" s="6"/>
      <c r="E23" s="27">
        <v>0</v>
      </c>
      <c r="F23" s="27">
        <v>0</v>
      </c>
      <c r="G23" s="27">
        <v>229000.03999999998</v>
      </c>
      <c r="H23" s="27">
        <v>365674</v>
      </c>
      <c r="I23" s="27">
        <v>15350030.060000001</v>
      </c>
      <c r="J23" s="27">
        <v>61341363.789999999</v>
      </c>
      <c r="K23" s="27">
        <v>232364.45</v>
      </c>
      <c r="L23" s="27">
        <v>92692.32</v>
      </c>
      <c r="M23" s="27">
        <v>146389.57999999999</v>
      </c>
      <c r="N23" s="27">
        <v>222948</v>
      </c>
      <c r="O23" s="27">
        <v>298765.33</v>
      </c>
      <c r="P23" s="27"/>
      <c r="Q23" s="27">
        <f t="shared" si="2"/>
        <v>78279227.569999993</v>
      </c>
      <c r="S23" s="27"/>
    </row>
    <row r="24" spans="2:20" x14ac:dyDescent="0.25">
      <c r="B24" s="5" t="s">
        <v>13</v>
      </c>
      <c r="C24" s="6">
        <v>40720000</v>
      </c>
      <c r="D24" s="6"/>
      <c r="E24" s="27">
        <v>2231242.7000000002</v>
      </c>
      <c r="F24" s="27">
        <v>2148988.7600000002</v>
      </c>
      <c r="G24" s="27">
        <v>2030824.0599999998</v>
      </c>
      <c r="H24" s="27">
        <v>3492809.69</v>
      </c>
      <c r="I24" s="27">
        <v>1880319.04</v>
      </c>
      <c r="J24" s="27">
        <v>2232105.06</v>
      </c>
      <c r="K24" s="27">
        <v>1823209.99</v>
      </c>
      <c r="L24" s="27">
        <v>1688758.68</v>
      </c>
      <c r="M24" s="27">
        <v>2018505.6</v>
      </c>
      <c r="N24" s="27">
        <v>2074701.59</v>
      </c>
      <c r="O24" s="27">
        <v>1710615.42</v>
      </c>
      <c r="P24" s="27"/>
      <c r="Q24" s="27">
        <f t="shared" si="2"/>
        <v>23332080.590000004</v>
      </c>
      <c r="S24" s="27"/>
    </row>
    <row r="25" spans="2:20" x14ac:dyDescent="0.25">
      <c r="B25" s="5" t="s">
        <v>14</v>
      </c>
      <c r="C25" s="6">
        <v>5000000</v>
      </c>
      <c r="D25" s="6"/>
      <c r="E25" s="27">
        <v>233640</v>
      </c>
      <c r="F25" s="27">
        <v>192024.75</v>
      </c>
      <c r="G25" s="27">
        <v>647580.9</v>
      </c>
      <c r="H25" s="27">
        <v>1770</v>
      </c>
      <c r="I25" s="27">
        <v>205957.01</v>
      </c>
      <c r="J25" s="27">
        <v>333687.85000000003</v>
      </c>
      <c r="K25" s="27">
        <v>108076.68000000001</v>
      </c>
      <c r="L25" s="27">
        <v>320686.74</v>
      </c>
      <c r="M25" s="27">
        <v>857679.75</v>
      </c>
      <c r="N25" s="27">
        <v>63799.45</v>
      </c>
      <c r="O25" s="27">
        <v>1308943.3400000001</v>
      </c>
      <c r="P25" s="27"/>
      <c r="Q25" s="27">
        <f t="shared" si="2"/>
        <v>4273846.47</v>
      </c>
      <c r="S25" s="27"/>
    </row>
    <row r="26" spans="2:20" x14ac:dyDescent="0.25">
      <c r="B26" s="5" t="s">
        <v>15</v>
      </c>
      <c r="C26" s="6">
        <v>37460126.25</v>
      </c>
      <c r="D26" s="6"/>
      <c r="E26" s="27">
        <v>693015292.62</v>
      </c>
      <c r="F26" s="27">
        <v>1338458.77</v>
      </c>
      <c r="G26" s="27">
        <v>-688156564.63</v>
      </c>
      <c r="H26" s="27">
        <v>529888.90000000014</v>
      </c>
      <c r="I26" s="27">
        <v>2457277.5200000014</v>
      </c>
      <c r="J26" s="27">
        <v>2102327.7400000002</v>
      </c>
      <c r="K26" s="27">
        <v>86991950.069999963</v>
      </c>
      <c r="L26" s="27">
        <v>1522816.07</v>
      </c>
      <c r="M26" s="27">
        <v>2198382.85</v>
      </c>
      <c r="N26" s="27">
        <v>2140379.6800000002</v>
      </c>
      <c r="O26" s="27">
        <v>4115261.57</v>
      </c>
      <c r="P26" s="27"/>
      <c r="Q26" s="27">
        <f t="shared" si="2"/>
        <v>108255471.15999994</v>
      </c>
      <c r="S26" s="27"/>
    </row>
    <row r="27" spans="2:20" x14ac:dyDescent="0.25">
      <c r="B27" s="5" t="s">
        <v>16</v>
      </c>
      <c r="C27" s="6">
        <v>15000000</v>
      </c>
      <c r="D27" s="6"/>
      <c r="E27" s="27">
        <v>0</v>
      </c>
      <c r="F27" s="27">
        <v>0</v>
      </c>
      <c r="G27" s="27">
        <v>16697</v>
      </c>
      <c r="H27" s="27">
        <v>1379609.2000000002</v>
      </c>
      <c r="I27" s="27">
        <v>1670294.77</v>
      </c>
      <c r="J27" s="27">
        <v>775469.81</v>
      </c>
      <c r="K27" s="27">
        <v>37229</v>
      </c>
      <c r="L27" s="27">
        <v>1267831.67</v>
      </c>
      <c r="M27" s="27">
        <v>488725</v>
      </c>
      <c r="N27" s="27">
        <v>2299112</v>
      </c>
      <c r="O27" s="27">
        <v>2171961.1</v>
      </c>
      <c r="P27" s="27"/>
      <c r="Q27" s="27">
        <f t="shared" si="2"/>
        <v>10106929.550000001</v>
      </c>
      <c r="S27" s="27"/>
    </row>
    <row r="28" spans="2:20" s="34" customFormat="1" x14ac:dyDescent="0.25">
      <c r="B28" s="24" t="s">
        <v>17</v>
      </c>
      <c r="C28" s="33">
        <f t="shared" ref="C28" si="5">+SUM(C29:C37)</f>
        <v>39611288</v>
      </c>
      <c r="D28" s="33"/>
      <c r="E28" s="33">
        <f>+SUM(E29:E37)</f>
        <v>2472215.33</v>
      </c>
      <c r="F28" s="33">
        <f t="shared" ref="F28:P28" si="6">+SUM(F29:F37)</f>
        <v>2369094.2999999998</v>
      </c>
      <c r="G28" s="33">
        <f t="shared" si="6"/>
        <v>-124726.05000000005</v>
      </c>
      <c r="H28" s="33">
        <f t="shared" si="6"/>
        <v>6115911.0799999991</v>
      </c>
      <c r="I28" s="33">
        <f t="shared" si="6"/>
        <v>2348394.3400000003</v>
      </c>
      <c r="J28" s="33">
        <f t="shared" si="6"/>
        <v>5353762.8900000006</v>
      </c>
      <c r="K28" s="33">
        <f t="shared" si="6"/>
        <v>9511028.5199999996</v>
      </c>
      <c r="L28" s="33">
        <f t="shared" si="6"/>
        <v>-11367743.289999999</v>
      </c>
      <c r="M28" s="33">
        <f t="shared" si="6"/>
        <v>4463390.0399999991</v>
      </c>
      <c r="N28" s="33">
        <f t="shared" si="6"/>
        <v>2496918.4899999998</v>
      </c>
      <c r="O28" s="33">
        <f t="shared" si="6"/>
        <v>1807394.89</v>
      </c>
      <c r="P28" s="33">
        <f t="shared" si="6"/>
        <v>0</v>
      </c>
      <c r="Q28" s="33">
        <f>+SUM(E28:P28)</f>
        <v>25445640.539999999</v>
      </c>
      <c r="R28"/>
      <c r="S28" s="27"/>
      <c r="T28"/>
    </row>
    <row r="29" spans="2:20" x14ac:dyDescent="0.25">
      <c r="B29" s="5" t="s">
        <v>18</v>
      </c>
      <c r="C29" s="6">
        <v>1000000</v>
      </c>
      <c r="D29" s="6"/>
      <c r="E29" s="27">
        <v>46465</v>
      </c>
      <c r="F29" s="27">
        <v>277530.38</v>
      </c>
      <c r="G29" s="27">
        <v>-534022.28</v>
      </c>
      <c r="H29" s="27">
        <v>3103644.4299999997</v>
      </c>
      <c r="I29" s="27">
        <v>371919.6</v>
      </c>
      <c r="J29" s="27">
        <v>1273386.6000000001</v>
      </c>
      <c r="K29" s="27">
        <v>1550996.1600000001</v>
      </c>
      <c r="L29" s="27">
        <v>-4454490.0999999996</v>
      </c>
      <c r="M29" s="27">
        <v>88442.92</v>
      </c>
      <c r="N29" s="27">
        <v>470712.21</v>
      </c>
      <c r="O29" s="27">
        <v>175696.38</v>
      </c>
      <c r="P29" s="27"/>
      <c r="Q29" s="27">
        <f t="shared" si="2"/>
        <v>2370281.3000000007</v>
      </c>
      <c r="S29" s="27"/>
    </row>
    <row r="30" spans="2:20" x14ac:dyDescent="0.25">
      <c r="B30" s="5" t="s">
        <v>19</v>
      </c>
      <c r="C30" s="6">
        <v>7211538</v>
      </c>
      <c r="D30" s="6"/>
      <c r="E30" s="27">
        <v>563037</v>
      </c>
      <c r="F30" s="27">
        <v>1689</v>
      </c>
      <c r="G30" s="27">
        <v>725346</v>
      </c>
      <c r="H30" s="27">
        <v>55947.1</v>
      </c>
      <c r="I30" s="27">
        <v>15006.01</v>
      </c>
      <c r="J30" s="27">
        <v>0</v>
      </c>
      <c r="K30" s="27">
        <v>-1070939.1000000001</v>
      </c>
      <c r="L30" s="27">
        <v>0</v>
      </c>
      <c r="M30" s="27">
        <v>1361205.11</v>
      </c>
      <c r="N30" s="27">
        <v>120330.15</v>
      </c>
      <c r="O30" s="27">
        <v>60789.16</v>
      </c>
      <c r="P30" s="27"/>
      <c r="Q30" s="27">
        <f t="shared" si="2"/>
        <v>1832410.43</v>
      </c>
      <c r="S30" s="27"/>
    </row>
    <row r="31" spans="2:20" x14ac:dyDescent="0.25">
      <c r="B31" s="5" t="s">
        <v>20</v>
      </c>
      <c r="C31" s="6">
        <v>4874750</v>
      </c>
      <c r="D31" s="6"/>
      <c r="E31" s="27">
        <v>0</v>
      </c>
      <c r="F31" s="27">
        <v>347204.05</v>
      </c>
      <c r="G31" s="27">
        <v>207531.7</v>
      </c>
      <c r="H31" s="27">
        <v>135154.57</v>
      </c>
      <c r="I31" s="27">
        <v>634378.9</v>
      </c>
      <c r="J31" s="27">
        <v>0</v>
      </c>
      <c r="K31" s="27">
        <v>-1315663.42</v>
      </c>
      <c r="L31" s="27">
        <v>413673.4</v>
      </c>
      <c r="M31" s="27">
        <v>1335237.3499999999</v>
      </c>
      <c r="N31" s="27">
        <v>371980.23</v>
      </c>
      <c r="O31" s="27">
        <v>19290</v>
      </c>
      <c r="P31" s="27"/>
      <c r="Q31" s="27">
        <f t="shared" si="2"/>
        <v>2148786.7800000003</v>
      </c>
      <c r="S31" s="27"/>
    </row>
    <row r="32" spans="2:20" x14ac:dyDescent="0.25">
      <c r="B32" s="5" t="s">
        <v>21</v>
      </c>
      <c r="C32" s="6">
        <v>200000</v>
      </c>
      <c r="D32" s="6"/>
      <c r="E32" s="27">
        <v>0</v>
      </c>
      <c r="F32" s="27">
        <v>0</v>
      </c>
      <c r="G32" s="27">
        <v>10440.58</v>
      </c>
      <c r="H32" s="27">
        <v>708.02</v>
      </c>
      <c r="I32" s="27">
        <v>1652.55</v>
      </c>
      <c r="J32" s="27">
        <v>0</v>
      </c>
      <c r="K32" s="27">
        <v>-12801.15</v>
      </c>
      <c r="L32" s="27">
        <v>0</v>
      </c>
      <c r="M32" s="27">
        <v>12801.15</v>
      </c>
      <c r="N32" s="27">
        <v>0</v>
      </c>
      <c r="O32" s="27">
        <v>0</v>
      </c>
      <c r="P32" s="27"/>
      <c r="Q32" s="27">
        <f t="shared" si="2"/>
        <v>12801.15</v>
      </c>
      <c r="S32" s="27"/>
    </row>
    <row r="33" spans="2:20" x14ac:dyDescent="0.25">
      <c r="B33" s="5" t="s">
        <v>22</v>
      </c>
      <c r="C33" s="6">
        <v>3075000</v>
      </c>
      <c r="D33" s="6"/>
      <c r="E33" s="27">
        <v>0</v>
      </c>
      <c r="F33" s="27">
        <v>1026</v>
      </c>
      <c r="G33" s="27">
        <v>95129.65</v>
      </c>
      <c r="H33" s="27">
        <v>598395.16</v>
      </c>
      <c r="I33" s="27">
        <v>4109.87</v>
      </c>
      <c r="J33" s="27">
        <v>42332.14</v>
      </c>
      <c r="K33" s="27">
        <v>732826.09</v>
      </c>
      <c r="L33" s="27">
        <v>-30297.15</v>
      </c>
      <c r="M33" s="27">
        <v>17496</v>
      </c>
      <c r="N33" s="27">
        <v>7771</v>
      </c>
      <c r="O33" s="27">
        <v>3956.5</v>
      </c>
      <c r="P33" s="27"/>
      <c r="Q33" s="27">
        <f t="shared" si="2"/>
        <v>1472745.2600000002</v>
      </c>
      <c r="S33" s="27"/>
    </row>
    <row r="34" spans="2:20" x14ac:dyDescent="0.25">
      <c r="B34" s="5" t="s">
        <v>23</v>
      </c>
      <c r="C34" s="6">
        <v>0</v>
      </c>
      <c r="D34" s="6"/>
      <c r="E34" s="27">
        <v>769649.92</v>
      </c>
      <c r="F34" s="27">
        <v>27896.78</v>
      </c>
      <c r="G34" s="27">
        <v>-2155024.69</v>
      </c>
      <c r="H34" s="27">
        <v>818231.75</v>
      </c>
      <c r="I34" s="27">
        <v>2310.4</v>
      </c>
      <c r="J34" s="27">
        <v>2556431.66</v>
      </c>
      <c r="K34" s="27">
        <v>7134905.0700000003</v>
      </c>
      <c r="L34" s="27">
        <v>-8147588.5599999996</v>
      </c>
      <c r="M34" s="27">
        <v>10838.04</v>
      </c>
      <c r="N34" s="27">
        <v>5544.88</v>
      </c>
      <c r="O34" s="27">
        <v>5956.44</v>
      </c>
      <c r="P34" s="27"/>
      <c r="Q34" s="27">
        <f t="shared" si="2"/>
        <v>1029151.690000001</v>
      </c>
      <c r="S34" s="27"/>
    </row>
    <row r="35" spans="2:20" x14ac:dyDescent="0.25">
      <c r="B35" s="5" t="s">
        <v>24</v>
      </c>
      <c r="C35" s="6">
        <v>17150000</v>
      </c>
      <c r="D35" s="6"/>
      <c r="E35" s="27">
        <v>800423.41</v>
      </c>
      <c r="F35" s="27">
        <v>654226.30000000005</v>
      </c>
      <c r="G35" s="27">
        <v>837876.83000000007</v>
      </c>
      <c r="H35" s="27">
        <v>863104.59</v>
      </c>
      <c r="I35" s="27">
        <v>928256.90000000014</v>
      </c>
      <c r="J35" s="27">
        <v>1319040.8700000001</v>
      </c>
      <c r="K35" s="27">
        <v>1579824.1199999999</v>
      </c>
      <c r="L35" s="27">
        <v>-2804.52</v>
      </c>
      <c r="M35" s="27">
        <v>894384.03</v>
      </c>
      <c r="N35" s="27">
        <v>927337.93</v>
      </c>
      <c r="O35" s="27">
        <v>931544.44</v>
      </c>
      <c r="P35" s="27"/>
      <c r="Q35" s="27">
        <f t="shared" si="2"/>
        <v>9733214.9000000004</v>
      </c>
      <c r="S35" s="27"/>
    </row>
    <row r="36" spans="2:20" x14ac:dyDescent="0.25">
      <c r="B36" s="5" t="s">
        <v>25</v>
      </c>
      <c r="C36" s="6">
        <v>0</v>
      </c>
      <c r="D36" s="6"/>
      <c r="E36" s="27">
        <v>0</v>
      </c>
      <c r="F36" s="27">
        <v>0</v>
      </c>
      <c r="G36" s="27">
        <v>0</v>
      </c>
      <c r="H36" s="27">
        <v>0</v>
      </c>
      <c r="I36" s="27">
        <v>0</v>
      </c>
      <c r="J36" s="27">
        <v>0</v>
      </c>
      <c r="K36" s="27">
        <v>0</v>
      </c>
      <c r="L36" s="27">
        <v>0</v>
      </c>
      <c r="M36" s="27">
        <v>0</v>
      </c>
      <c r="N36" s="27">
        <v>0</v>
      </c>
      <c r="O36" s="27">
        <v>0</v>
      </c>
      <c r="P36" s="27"/>
      <c r="Q36" s="27">
        <f t="shared" si="2"/>
        <v>0</v>
      </c>
      <c r="S36" s="27"/>
    </row>
    <row r="37" spans="2:20" x14ac:dyDescent="0.25">
      <c r="B37" s="5" t="s">
        <v>26</v>
      </c>
      <c r="C37" s="6">
        <v>6100000</v>
      </c>
      <c r="D37" s="6"/>
      <c r="E37" s="27">
        <v>292640</v>
      </c>
      <c r="F37" s="27">
        <v>1059521.79</v>
      </c>
      <c r="G37" s="27">
        <v>687996.15999999992</v>
      </c>
      <c r="H37" s="27">
        <v>540725.46</v>
      </c>
      <c r="I37" s="27">
        <v>390760.11</v>
      </c>
      <c r="J37" s="27">
        <v>162571.62</v>
      </c>
      <c r="K37" s="27">
        <v>911880.75</v>
      </c>
      <c r="L37" s="27">
        <v>853763.64</v>
      </c>
      <c r="M37" s="27">
        <v>742985.44</v>
      </c>
      <c r="N37" s="27">
        <v>593242.09</v>
      </c>
      <c r="O37" s="27">
        <v>610161.97</v>
      </c>
      <c r="P37" s="27"/>
      <c r="Q37" s="27">
        <f t="shared" si="2"/>
        <v>6846249.0300000003</v>
      </c>
      <c r="S37" s="27"/>
    </row>
    <row r="38" spans="2:20" s="34" customFormat="1" x14ac:dyDescent="0.25">
      <c r="B38" s="24" t="s">
        <v>27</v>
      </c>
      <c r="C38" s="33">
        <f t="shared" ref="C38" si="7">+SUM(C39:C46)</f>
        <v>17932700</v>
      </c>
      <c r="D38" s="33"/>
      <c r="E38" s="33">
        <f>+SUM(E39:E46)</f>
        <v>516609.55</v>
      </c>
      <c r="F38" s="33">
        <f t="shared" ref="F38:P38" si="8">+SUM(F39:F46)</f>
        <v>516609.55</v>
      </c>
      <c r="G38" s="33">
        <f t="shared" si="8"/>
        <v>101276609.55</v>
      </c>
      <c r="H38" s="33">
        <f t="shared" si="8"/>
        <v>516609.55</v>
      </c>
      <c r="I38" s="33">
        <f t="shared" si="8"/>
        <v>695234.3</v>
      </c>
      <c r="J38" s="33">
        <f t="shared" si="8"/>
        <v>500609.55</v>
      </c>
      <c r="K38" s="33">
        <f t="shared" si="8"/>
        <v>665060.5</v>
      </c>
      <c r="L38" s="33">
        <f t="shared" si="8"/>
        <v>584609.55000000005</v>
      </c>
      <c r="M38" s="33">
        <f t="shared" si="8"/>
        <v>383834.85000000003</v>
      </c>
      <c r="N38" s="33">
        <f t="shared" si="8"/>
        <v>619609.55000000005</v>
      </c>
      <c r="O38" s="33">
        <f t="shared" si="8"/>
        <v>1068609.55</v>
      </c>
      <c r="P38" s="33">
        <f t="shared" si="8"/>
        <v>0</v>
      </c>
      <c r="Q38" s="33">
        <f>+SUM(E38:P38)</f>
        <v>107344006.04999997</v>
      </c>
      <c r="R38"/>
      <c r="S38" s="27"/>
      <c r="T38"/>
    </row>
    <row r="39" spans="2:20" x14ac:dyDescent="0.25">
      <c r="B39" s="5" t="s">
        <v>28</v>
      </c>
      <c r="C39" s="6">
        <v>12500000</v>
      </c>
      <c r="D39" s="6"/>
      <c r="E39" s="27">
        <v>516609.55</v>
      </c>
      <c r="F39" s="27">
        <v>516609.55</v>
      </c>
      <c r="G39" s="27">
        <v>1276609.55</v>
      </c>
      <c r="H39" s="27">
        <v>516609.55</v>
      </c>
      <c r="I39" s="27">
        <v>695234.3</v>
      </c>
      <c r="J39" s="27">
        <v>500609.55</v>
      </c>
      <c r="K39" s="27">
        <v>333984.8</v>
      </c>
      <c r="L39" s="27">
        <v>584609.55000000005</v>
      </c>
      <c r="M39" s="27">
        <v>714910.55</v>
      </c>
      <c r="N39" s="27">
        <v>619609.55000000005</v>
      </c>
      <c r="O39" s="27">
        <v>1068609.55</v>
      </c>
      <c r="P39" s="27"/>
      <c r="Q39" s="27">
        <f t="shared" si="2"/>
        <v>7344006.0499999989</v>
      </c>
      <c r="S39" s="27"/>
    </row>
    <row r="40" spans="2:20" x14ac:dyDescent="0.25">
      <c r="B40" s="5" t="s">
        <v>29</v>
      </c>
      <c r="C40" s="6">
        <v>0</v>
      </c>
      <c r="D40" s="6"/>
      <c r="E40" s="27">
        <v>0</v>
      </c>
      <c r="F40" s="27">
        <v>0</v>
      </c>
      <c r="G40" s="27">
        <v>0</v>
      </c>
      <c r="H40" s="27">
        <v>0</v>
      </c>
      <c r="I40" s="27">
        <v>0</v>
      </c>
      <c r="J40" s="27">
        <v>0</v>
      </c>
      <c r="K40" s="27">
        <v>331075.7</v>
      </c>
      <c r="L40" s="6">
        <v>0</v>
      </c>
      <c r="M40" s="27">
        <v>-331075.7</v>
      </c>
      <c r="N40" s="6">
        <v>0</v>
      </c>
      <c r="O40" s="27">
        <v>0</v>
      </c>
      <c r="P40" s="27"/>
      <c r="Q40" s="27">
        <f t="shared" si="2"/>
        <v>0</v>
      </c>
      <c r="S40" s="27"/>
    </row>
    <row r="41" spans="2:20" x14ac:dyDescent="0.25">
      <c r="B41" s="5" t="s">
        <v>30</v>
      </c>
      <c r="C41" s="6">
        <v>0</v>
      </c>
      <c r="D41" s="6"/>
      <c r="E41" s="27">
        <v>0</v>
      </c>
      <c r="F41" s="27">
        <v>0</v>
      </c>
      <c r="G41" s="27">
        <v>0</v>
      </c>
      <c r="H41" s="27">
        <v>0</v>
      </c>
      <c r="I41" s="27">
        <v>0</v>
      </c>
      <c r="J41" s="27">
        <v>0</v>
      </c>
      <c r="K41" s="27">
        <v>0</v>
      </c>
      <c r="L41" s="6">
        <v>0</v>
      </c>
      <c r="M41" s="6">
        <v>0</v>
      </c>
      <c r="N41" s="6">
        <v>0</v>
      </c>
      <c r="O41" s="27">
        <v>0</v>
      </c>
      <c r="P41" s="27"/>
      <c r="Q41" s="27">
        <f t="shared" si="2"/>
        <v>0</v>
      </c>
      <c r="S41" s="27"/>
    </row>
    <row r="42" spans="2:20" x14ac:dyDescent="0.25">
      <c r="B42" s="5" t="s">
        <v>31</v>
      </c>
      <c r="C42" s="6">
        <v>0</v>
      </c>
      <c r="D42" s="6"/>
      <c r="E42" s="27">
        <v>0</v>
      </c>
      <c r="F42" s="27">
        <v>0</v>
      </c>
      <c r="G42" s="27">
        <v>0</v>
      </c>
      <c r="H42" s="27">
        <v>0</v>
      </c>
      <c r="I42" s="27">
        <v>0</v>
      </c>
      <c r="J42" s="27">
        <v>0</v>
      </c>
      <c r="K42" s="27">
        <v>0</v>
      </c>
      <c r="L42" s="6">
        <v>0</v>
      </c>
      <c r="M42" s="6">
        <v>0</v>
      </c>
      <c r="N42" s="6">
        <v>0</v>
      </c>
      <c r="O42" s="27"/>
      <c r="P42" s="27"/>
      <c r="Q42" s="27">
        <f t="shared" si="2"/>
        <v>0</v>
      </c>
      <c r="S42" s="27"/>
    </row>
    <row r="43" spans="2:20" x14ac:dyDescent="0.25">
      <c r="B43" s="5" t="s">
        <v>32</v>
      </c>
      <c r="C43" s="6">
        <v>0</v>
      </c>
      <c r="D43" s="6"/>
      <c r="E43" s="27">
        <v>0</v>
      </c>
      <c r="F43" s="27">
        <v>0</v>
      </c>
      <c r="G43" s="27">
        <v>0</v>
      </c>
      <c r="H43" s="27">
        <v>0</v>
      </c>
      <c r="I43" s="27">
        <v>0</v>
      </c>
      <c r="J43" s="27">
        <v>0</v>
      </c>
      <c r="K43" s="27">
        <v>0</v>
      </c>
      <c r="L43" s="6">
        <v>0</v>
      </c>
      <c r="M43" s="6">
        <v>0</v>
      </c>
      <c r="N43" s="6">
        <v>0</v>
      </c>
      <c r="O43" s="27">
        <v>0</v>
      </c>
      <c r="P43" s="27"/>
      <c r="Q43" s="27">
        <f t="shared" si="2"/>
        <v>0</v>
      </c>
      <c r="S43" s="27"/>
    </row>
    <row r="44" spans="2:20" x14ac:dyDescent="0.25">
      <c r="B44" s="5" t="s">
        <v>33</v>
      </c>
      <c r="C44" s="6">
        <v>0</v>
      </c>
      <c r="D44" s="6"/>
      <c r="E44" s="27">
        <v>0</v>
      </c>
      <c r="F44" s="27">
        <v>0</v>
      </c>
      <c r="G44" s="27">
        <v>0</v>
      </c>
      <c r="H44" s="27">
        <v>0</v>
      </c>
      <c r="I44" s="27">
        <v>0</v>
      </c>
      <c r="J44" s="27">
        <v>0</v>
      </c>
      <c r="K44" s="27">
        <v>0</v>
      </c>
      <c r="L44" s="6">
        <v>0</v>
      </c>
      <c r="M44" s="6">
        <v>0</v>
      </c>
      <c r="N44" s="6">
        <v>0</v>
      </c>
      <c r="O44" s="27">
        <v>0</v>
      </c>
      <c r="P44" s="27"/>
      <c r="Q44" s="27">
        <f t="shared" si="2"/>
        <v>0</v>
      </c>
      <c r="S44" s="27"/>
    </row>
    <row r="45" spans="2:20" x14ac:dyDescent="0.25">
      <c r="B45" s="5" t="s">
        <v>34</v>
      </c>
      <c r="C45" s="6">
        <v>5432700</v>
      </c>
      <c r="D45" s="6"/>
      <c r="E45" s="27">
        <v>0</v>
      </c>
      <c r="F45" s="27">
        <v>0</v>
      </c>
      <c r="G45" s="27">
        <v>100000000</v>
      </c>
      <c r="H45" s="27">
        <v>0</v>
      </c>
      <c r="I45" s="27">
        <v>0</v>
      </c>
      <c r="J45" s="27">
        <v>0</v>
      </c>
      <c r="K45" s="27">
        <v>0</v>
      </c>
      <c r="L45" s="6">
        <v>0</v>
      </c>
      <c r="M45" s="6">
        <v>0</v>
      </c>
      <c r="N45" s="6">
        <v>0</v>
      </c>
      <c r="O45" s="27">
        <v>0</v>
      </c>
      <c r="P45" s="27"/>
      <c r="Q45" s="27">
        <f t="shared" si="2"/>
        <v>100000000</v>
      </c>
      <c r="S45" s="27"/>
    </row>
    <row r="46" spans="2:20" x14ac:dyDescent="0.25">
      <c r="B46" s="5" t="s">
        <v>35</v>
      </c>
      <c r="C46" s="6">
        <v>0</v>
      </c>
      <c r="D46" s="6"/>
      <c r="E46" s="27">
        <v>0</v>
      </c>
      <c r="F46" s="27">
        <v>0</v>
      </c>
      <c r="G46" s="27">
        <v>0</v>
      </c>
      <c r="H46" s="27">
        <v>0</v>
      </c>
      <c r="I46" s="27">
        <v>0</v>
      </c>
      <c r="J46" s="27">
        <v>0</v>
      </c>
      <c r="K46" s="27">
        <v>0</v>
      </c>
      <c r="L46" s="6">
        <v>0</v>
      </c>
      <c r="M46" s="6">
        <v>0</v>
      </c>
      <c r="N46" s="6">
        <v>0</v>
      </c>
      <c r="O46" s="27">
        <v>0</v>
      </c>
      <c r="P46" s="27"/>
      <c r="Q46" s="27">
        <f t="shared" si="2"/>
        <v>0</v>
      </c>
      <c r="S46" s="27"/>
    </row>
    <row r="47" spans="2:20" s="34" customFormat="1" x14ac:dyDescent="0.25">
      <c r="B47" s="24" t="s">
        <v>36</v>
      </c>
      <c r="C47" s="33">
        <f t="shared" ref="C47" si="9">+SUM(C48:C53)</f>
        <v>0</v>
      </c>
      <c r="D47" s="33"/>
      <c r="E47" s="33">
        <f>+SUM(E48:E53)</f>
        <v>100000</v>
      </c>
      <c r="F47" s="33">
        <f t="shared" ref="F47:P47" si="10">+SUM(F48:F53)</f>
        <v>0</v>
      </c>
      <c r="G47" s="33">
        <f t="shared" si="10"/>
        <v>591248000</v>
      </c>
      <c r="H47" s="33">
        <f t="shared" si="10"/>
        <v>0</v>
      </c>
      <c r="I47" s="33">
        <f t="shared" si="10"/>
        <v>0</v>
      </c>
      <c r="J47" s="33">
        <f t="shared" si="10"/>
        <v>10328483.560000001</v>
      </c>
      <c r="K47" s="33">
        <f t="shared" si="10"/>
        <v>3233333.33</v>
      </c>
      <c r="L47" s="33">
        <f t="shared" si="10"/>
        <v>0</v>
      </c>
      <c r="M47" s="33">
        <f t="shared" si="10"/>
        <v>0</v>
      </c>
      <c r="N47" s="33">
        <f t="shared" si="10"/>
        <v>0</v>
      </c>
      <c r="O47" s="33">
        <f t="shared" si="10"/>
        <v>3333333.33</v>
      </c>
      <c r="P47" s="33">
        <f t="shared" si="10"/>
        <v>0</v>
      </c>
      <c r="Q47" s="33">
        <f>+SUM(E47:P47)</f>
        <v>608243150.22000003</v>
      </c>
      <c r="R47"/>
      <c r="S47" s="27"/>
      <c r="T47"/>
    </row>
    <row r="48" spans="2:20" x14ac:dyDescent="0.25">
      <c r="B48" s="5" t="s">
        <v>37</v>
      </c>
      <c r="C48" s="6">
        <v>0</v>
      </c>
      <c r="D48" s="6"/>
      <c r="E48" s="27">
        <v>100000</v>
      </c>
      <c r="F48" s="27">
        <v>0</v>
      </c>
      <c r="G48" s="27">
        <v>591248000</v>
      </c>
      <c r="H48" s="27">
        <v>0</v>
      </c>
      <c r="I48" s="27">
        <v>0</v>
      </c>
      <c r="J48" s="27">
        <v>10328483.560000001</v>
      </c>
      <c r="K48" s="27">
        <v>3233333.33</v>
      </c>
      <c r="L48" s="6">
        <v>0</v>
      </c>
      <c r="M48" s="6">
        <v>0</v>
      </c>
      <c r="N48" s="6">
        <v>0</v>
      </c>
      <c r="O48" s="27">
        <v>3333333.33</v>
      </c>
      <c r="P48" s="27"/>
      <c r="Q48" s="27">
        <f t="shared" si="2"/>
        <v>608243150.22000003</v>
      </c>
      <c r="S48" s="27"/>
    </row>
    <row r="49" spans="2:20" x14ac:dyDescent="0.25">
      <c r="B49" s="5" t="s">
        <v>38</v>
      </c>
      <c r="C49" s="6">
        <v>0</v>
      </c>
      <c r="D49" s="6"/>
      <c r="E49" s="27">
        <v>0</v>
      </c>
      <c r="F49" s="27">
        <v>0</v>
      </c>
      <c r="G49" s="27">
        <v>0</v>
      </c>
      <c r="H49" s="27">
        <v>0</v>
      </c>
      <c r="I49" s="27">
        <v>0</v>
      </c>
      <c r="J49" s="27">
        <v>0</v>
      </c>
      <c r="K49" s="27">
        <v>0</v>
      </c>
      <c r="L49" s="6">
        <v>0</v>
      </c>
      <c r="M49" s="6">
        <v>0</v>
      </c>
      <c r="N49" s="6">
        <v>0</v>
      </c>
      <c r="O49" s="27">
        <v>0</v>
      </c>
      <c r="P49" s="27"/>
      <c r="Q49" s="27">
        <f t="shared" si="2"/>
        <v>0</v>
      </c>
      <c r="S49" s="27"/>
    </row>
    <row r="50" spans="2:20" x14ac:dyDescent="0.25">
      <c r="B50" s="5" t="s">
        <v>39</v>
      </c>
      <c r="C50" s="6">
        <v>0</v>
      </c>
      <c r="D50" s="6"/>
      <c r="E50" s="27">
        <v>0</v>
      </c>
      <c r="F50" s="27">
        <v>0</v>
      </c>
      <c r="G50" s="27">
        <v>0</v>
      </c>
      <c r="H50" s="27">
        <v>0</v>
      </c>
      <c r="I50" s="27">
        <v>0</v>
      </c>
      <c r="J50" s="27">
        <v>0</v>
      </c>
      <c r="K50" s="27">
        <v>0</v>
      </c>
      <c r="L50" s="6">
        <v>0</v>
      </c>
      <c r="M50" s="6">
        <v>0</v>
      </c>
      <c r="N50" s="6">
        <v>0</v>
      </c>
      <c r="O50" s="27">
        <v>0</v>
      </c>
      <c r="P50" s="27"/>
      <c r="Q50" s="27">
        <f t="shared" si="2"/>
        <v>0</v>
      </c>
      <c r="S50" s="27"/>
    </row>
    <row r="51" spans="2:20" x14ac:dyDescent="0.25">
      <c r="B51" s="5" t="s">
        <v>40</v>
      </c>
      <c r="C51" s="6">
        <v>0</v>
      </c>
      <c r="D51" s="6"/>
      <c r="E51" s="27">
        <v>0</v>
      </c>
      <c r="F51" s="27">
        <v>0</v>
      </c>
      <c r="G51" s="27">
        <v>0</v>
      </c>
      <c r="H51" s="27">
        <v>0</v>
      </c>
      <c r="I51" s="27">
        <v>0</v>
      </c>
      <c r="J51" s="27">
        <v>0</v>
      </c>
      <c r="K51" s="27">
        <v>0</v>
      </c>
      <c r="L51" s="6">
        <v>0</v>
      </c>
      <c r="M51" s="6">
        <v>0</v>
      </c>
      <c r="N51" s="6">
        <v>0</v>
      </c>
      <c r="O51" s="27">
        <v>0</v>
      </c>
      <c r="P51" s="27"/>
      <c r="Q51" s="27">
        <f t="shared" si="2"/>
        <v>0</v>
      </c>
      <c r="S51" s="27"/>
    </row>
    <row r="52" spans="2:20" x14ac:dyDescent="0.25">
      <c r="B52" s="5" t="s">
        <v>41</v>
      </c>
      <c r="C52" s="6">
        <v>0</v>
      </c>
      <c r="D52" s="6"/>
      <c r="E52" s="27">
        <v>0</v>
      </c>
      <c r="F52" s="27">
        <v>0</v>
      </c>
      <c r="G52" s="27">
        <v>0</v>
      </c>
      <c r="H52" s="27">
        <v>0</v>
      </c>
      <c r="I52" s="27">
        <v>0</v>
      </c>
      <c r="J52" s="27">
        <v>0</v>
      </c>
      <c r="K52" s="27">
        <v>0</v>
      </c>
      <c r="L52" s="6">
        <v>0</v>
      </c>
      <c r="M52" s="6">
        <v>0</v>
      </c>
      <c r="N52" s="6">
        <v>0</v>
      </c>
      <c r="O52" s="27">
        <v>0</v>
      </c>
      <c r="P52" s="27"/>
      <c r="Q52" s="27">
        <f t="shared" si="2"/>
        <v>0</v>
      </c>
      <c r="S52" s="27"/>
    </row>
    <row r="53" spans="2:20" x14ac:dyDescent="0.25">
      <c r="B53" s="5" t="s">
        <v>42</v>
      </c>
      <c r="C53" s="6">
        <v>0</v>
      </c>
      <c r="D53" s="6"/>
      <c r="E53" s="27">
        <v>0</v>
      </c>
      <c r="F53" s="27">
        <v>0</v>
      </c>
      <c r="G53" s="27">
        <v>0</v>
      </c>
      <c r="H53" s="27">
        <v>0</v>
      </c>
      <c r="I53" s="27">
        <v>0</v>
      </c>
      <c r="J53" s="27">
        <v>0</v>
      </c>
      <c r="K53" s="27">
        <v>0</v>
      </c>
      <c r="L53" s="6">
        <v>0</v>
      </c>
      <c r="M53" s="6">
        <v>0</v>
      </c>
      <c r="N53" s="6">
        <v>0</v>
      </c>
      <c r="O53" s="27">
        <v>0</v>
      </c>
      <c r="P53" s="27"/>
      <c r="Q53" s="27">
        <f t="shared" si="2"/>
        <v>0</v>
      </c>
      <c r="S53" s="27"/>
    </row>
    <row r="54" spans="2:20" s="34" customFormat="1" x14ac:dyDescent="0.25">
      <c r="B54" s="24" t="s">
        <v>43</v>
      </c>
      <c r="C54" s="33">
        <f t="shared" ref="C54" si="11">+SUM(C55:C63)</f>
        <v>79800000</v>
      </c>
      <c r="D54" s="33"/>
      <c r="E54" s="33">
        <f>+SUM(E55:E63)</f>
        <v>64310</v>
      </c>
      <c r="F54" s="33">
        <f t="shared" ref="F54:P54" si="12">+SUM(F55:F63)</f>
        <v>153430641.75</v>
      </c>
      <c r="G54" s="33">
        <f t="shared" si="12"/>
        <v>96519388.75</v>
      </c>
      <c r="H54" s="33">
        <f t="shared" si="12"/>
        <v>130407798.81999999</v>
      </c>
      <c r="I54" s="33">
        <f t="shared" si="12"/>
        <v>432026799.13999999</v>
      </c>
      <c r="J54" s="33">
        <f t="shared" si="12"/>
        <v>30212686.32</v>
      </c>
      <c r="K54" s="33">
        <f t="shared" si="12"/>
        <v>73948236.760000005</v>
      </c>
      <c r="L54" s="33">
        <f t="shared" si="12"/>
        <v>920299.99</v>
      </c>
      <c r="M54" s="33">
        <f t="shared" si="12"/>
        <v>4955</v>
      </c>
      <c r="N54" s="33">
        <f t="shared" si="12"/>
        <v>36050.18</v>
      </c>
      <c r="O54" s="33">
        <f t="shared" si="12"/>
        <v>83885</v>
      </c>
      <c r="P54" s="33">
        <f t="shared" si="12"/>
        <v>0</v>
      </c>
      <c r="Q54" s="33">
        <f>+SUM(E54:P54)</f>
        <v>917655051.71000004</v>
      </c>
      <c r="R54"/>
      <c r="S54" s="27"/>
      <c r="T54"/>
    </row>
    <row r="55" spans="2:20" x14ac:dyDescent="0.25">
      <c r="B55" s="5" t="s">
        <v>44</v>
      </c>
      <c r="C55" s="6">
        <v>25000000</v>
      </c>
      <c r="D55" s="6"/>
      <c r="E55" s="27">
        <v>64310</v>
      </c>
      <c r="F55" s="27">
        <v>755220</v>
      </c>
      <c r="G55" s="27">
        <v>11995</v>
      </c>
      <c r="H55" s="27">
        <v>151785.02000000002</v>
      </c>
      <c r="I55" s="27">
        <v>8772711.6400000006</v>
      </c>
      <c r="J55" s="27">
        <v>63599.99</v>
      </c>
      <c r="K55" s="27">
        <v>0</v>
      </c>
      <c r="L55" s="27">
        <v>920299.99</v>
      </c>
      <c r="M55" s="27">
        <v>4955</v>
      </c>
      <c r="N55" s="27">
        <v>16629.740000000002</v>
      </c>
      <c r="O55" s="27">
        <v>83885</v>
      </c>
      <c r="P55" s="27"/>
      <c r="Q55" s="27">
        <f t="shared" si="2"/>
        <v>10845391.380000001</v>
      </c>
      <c r="S55" s="27"/>
    </row>
    <row r="56" spans="2:20" x14ac:dyDescent="0.25">
      <c r="B56" s="5" t="s">
        <v>45</v>
      </c>
      <c r="C56" s="6">
        <v>0</v>
      </c>
      <c r="D56" s="6"/>
      <c r="E56" s="27">
        <v>0</v>
      </c>
      <c r="F56" s="27">
        <v>132160</v>
      </c>
      <c r="G56" s="27">
        <v>0</v>
      </c>
      <c r="H56" s="27">
        <v>0</v>
      </c>
      <c r="I56" s="27">
        <v>0</v>
      </c>
      <c r="J56" s="27">
        <v>0</v>
      </c>
      <c r="K56" s="27">
        <v>0</v>
      </c>
      <c r="L56" s="6">
        <v>0</v>
      </c>
      <c r="M56" s="6">
        <v>0</v>
      </c>
      <c r="N56" s="6">
        <v>0</v>
      </c>
      <c r="O56" s="27">
        <v>0</v>
      </c>
      <c r="P56" s="27"/>
      <c r="Q56" s="27">
        <f t="shared" si="2"/>
        <v>132160</v>
      </c>
      <c r="S56" s="27"/>
    </row>
    <row r="57" spans="2:20" x14ac:dyDescent="0.25">
      <c r="B57" s="5" t="s">
        <v>46</v>
      </c>
      <c r="C57" s="6">
        <v>0</v>
      </c>
      <c r="D57" s="6"/>
      <c r="E57" s="27">
        <v>0</v>
      </c>
      <c r="F57" s="27">
        <v>0</v>
      </c>
      <c r="G57" s="27">
        <v>0</v>
      </c>
      <c r="H57" s="27">
        <v>41342.300000000003</v>
      </c>
      <c r="I57" s="27">
        <v>0</v>
      </c>
      <c r="J57" s="27">
        <v>0</v>
      </c>
      <c r="K57" s="27">
        <v>0</v>
      </c>
      <c r="L57" s="6">
        <v>0</v>
      </c>
      <c r="M57" s="6">
        <v>0</v>
      </c>
      <c r="N57" s="6">
        <v>0</v>
      </c>
      <c r="O57" s="27">
        <v>0</v>
      </c>
      <c r="P57" s="27"/>
      <c r="Q57" s="27">
        <f t="shared" si="2"/>
        <v>41342.300000000003</v>
      </c>
      <c r="S57" s="27"/>
    </row>
    <row r="58" spans="2:20" x14ac:dyDescent="0.25">
      <c r="B58" s="5" t="s">
        <v>47</v>
      </c>
      <c r="C58" s="6">
        <v>52000000</v>
      </c>
      <c r="D58" s="6"/>
      <c r="E58" s="27">
        <v>0</v>
      </c>
      <c r="F58" s="27">
        <v>0</v>
      </c>
      <c r="G58" s="27">
        <v>0</v>
      </c>
      <c r="H58" s="27">
        <v>0</v>
      </c>
      <c r="I58" s="27">
        <v>0</v>
      </c>
      <c r="J58" s="27">
        <v>583439.19999999995</v>
      </c>
      <c r="K58" s="27">
        <v>0</v>
      </c>
      <c r="L58" s="6">
        <v>0</v>
      </c>
      <c r="M58" s="6">
        <v>0</v>
      </c>
      <c r="N58" s="6">
        <v>0</v>
      </c>
      <c r="O58" s="27">
        <v>0</v>
      </c>
      <c r="P58" s="27"/>
      <c r="Q58" s="27">
        <f t="shared" si="2"/>
        <v>583439.19999999995</v>
      </c>
      <c r="S58" s="27"/>
    </row>
    <row r="59" spans="2:20" x14ac:dyDescent="0.25">
      <c r="B59" s="5" t="s">
        <v>48</v>
      </c>
      <c r="C59" s="6">
        <v>2800000</v>
      </c>
      <c r="D59" s="6"/>
      <c r="E59" s="27">
        <v>0</v>
      </c>
      <c r="F59" s="27">
        <v>135228</v>
      </c>
      <c r="G59" s="27">
        <v>0</v>
      </c>
      <c r="H59" s="27">
        <v>356271.5</v>
      </c>
      <c r="I59" s="27">
        <v>0</v>
      </c>
      <c r="J59" s="27">
        <v>453636.83999999997</v>
      </c>
      <c r="K59" s="27">
        <v>111547.75999999998</v>
      </c>
      <c r="L59" s="6">
        <v>0</v>
      </c>
      <c r="M59" s="6">
        <v>0</v>
      </c>
      <c r="N59" s="27">
        <v>19420.439999999999</v>
      </c>
      <c r="O59" s="27">
        <v>0</v>
      </c>
      <c r="P59" s="27"/>
      <c r="Q59" s="27">
        <f t="shared" si="2"/>
        <v>1076104.5399999998</v>
      </c>
      <c r="S59" s="27"/>
    </row>
    <row r="60" spans="2:20" x14ac:dyDescent="0.25">
      <c r="B60" s="5" t="s">
        <v>49</v>
      </c>
      <c r="C60" s="6">
        <v>0</v>
      </c>
      <c r="D60" s="6"/>
      <c r="E60" s="27">
        <v>0</v>
      </c>
      <c r="F60" s="27">
        <v>0</v>
      </c>
      <c r="G60" s="27">
        <v>424800</v>
      </c>
      <c r="H60" s="27">
        <v>0</v>
      </c>
      <c r="I60" s="27">
        <v>0</v>
      </c>
      <c r="J60" s="27">
        <v>0</v>
      </c>
      <c r="K60" s="27">
        <v>0</v>
      </c>
      <c r="L60" s="6">
        <v>0</v>
      </c>
      <c r="M60" s="6">
        <v>0</v>
      </c>
      <c r="N60" s="6">
        <v>0</v>
      </c>
      <c r="O60" s="27">
        <v>0</v>
      </c>
      <c r="P60" s="27"/>
      <c r="Q60" s="27">
        <f t="shared" si="2"/>
        <v>424800</v>
      </c>
      <c r="S60" s="27"/>
    </row>
    <row r="61" spans="2:20" x14ac:dyDescent="0.25">
      <c r="B61" s="5" t="s">
        <v>50</v>
      </c>
      <c r="C61" s="6">
        <v>0</v>
      </c>
      <c r="D61" s="6"/>
      <c r="E61" s="27">
        <v>0</v>
      </c>
      <c r="F61" s="27">
        <v>0</v>
      </c>
      <c r="G61" s="27">
        <v>0</v>
      </c>
      <c r="H61" s="27">
        <v>0</v>
      </c>
      <c r="I61" s="27">
        <v>0</v>
      </c>
      <c r="J61" s="27">
        <v>0</v>
      </c>
      <c r="K61" s="27">
        <v>0</v>
      </c>
      <c r="L61" s="6">
        <v>0</v>
      </c>
      <c r="M61" s="6">
        <v>0</v>
      </c>
      <c r="N61" s="6">
        <v>0</v>
      </c>
      <c r="O61" s="27">
        <v>0</v>
      </c>
      <c r="P61" s="27"/>
      <c r="Q61" s="27">
        <f t="shared" si="2"/>
        <v>0</v>
      </c>
      <c r="S61" s="27"/>
    </row>
    <row r="62" spans="2:20" x14ac:dyDescent="0.25">
      <c r="B62" s="5" t="s">
        <v>51</v>
      </c>
      <c r="C62" s="6">
        <v>0</v>
      </c>
      <c r="D62" s="6"/>
      <c r="E62" s="27">
        <v>0</v>
      </c>
      <c r="F62" s="27">
        <v>0</v>
      </c>
      <c r="G62" s="27">
        <v>0</v>
      </c>
      <c r="H62" s="27">
        <v>0</v>
      </c>
      <c r="I62" s="27">
        <v>0</v>
      </c>
      <c r="J62" s="27">
        <v>0</v>
      </c>
      <c r="K62" s="27">
        <v>0</v>
      </c>
      <c r="L62" s="6">
        <v>0</v>
      </c>
      <c r="M62" s="6">
        <v>0</v>
      </c>
      <c r="N62" s="6">
        <v>0</v>
      </c>
      <c r="O62" s="27">
        <v>0</v>
      </c>
      <c r="P62" s="27"/>
      <c r="Q62" s="27">
        <f t="shared" si="2"/>
        <v>0</v>
      </c>
      <c r="S62" s="27"/>
    </row>
    <row r="63" spans="2:20" x14ac:dyDescent="0.25">
      <c r="B63" s="5" t="s">
        <v>52</v>
      </c>
      <c r="C63" s="6">
        <v>0</v>
      </c>
      <c r="D63" s="6"/>
      <c r="E63" s="27">
        <v>0</v>
      </c>
      <c r="F63" s="27">
        <v>152408033.75</v>
      </c>
      <c r="G63" s="27">
        <v>96082593.75</v>
      </c>
      <c r="H63" s="27">
        <v>129858400</v>
      </c>
      <c r="I63" s="27">
        <v>423254087.5</v>
      </c>
      <c r="J63" s="27">
        <v>29112010.289999999</v>
      </c>
      <c r="K63" s="27">
        <v>73836689</v>
      </c>
      <c r="L63" s="27">
        <v>0</v>
      </c>
      <c r="M63" s="6">
        <v>0</v>
      </c>
      <c r="N63" s="6">
        <v>0</v>
      </c>
      <c r="O63" s="27">
        <v>0</v>
      </c>
      <c r="P63" s="27"/>
      <c r="Q63" s="27">
        <f t="shared" si="2"/>
        <v>904551814.28999996</v>
      </c>
      <c r="S63" s="27"/>
    </row>
    <row r="64" spans="2:20" s="34" customFormat="1" x14ac:dyDescent="0.25">
      <c r="B64" s="24" t="s">
        <v>53</v>
      </c>
      <c r="C64" s="33">
        <f t="shared" ref="C64" si="13">+SUM(C65:C68)</f>
        <v>5289877914</v>
      </c>
      <c r="D64" s="33"/>
      <c r="E64" s="33">
        <f>+SUM(E65:E68)</f>
        <v>344297022.09000003</v>
      </c>
      <c r="F64" s="33">
        <f t="shared" ref="F64:P64" si="14">+SUM(F65:F68)</f>
        <v>10001353.300000001</v>
      </c>
      <c r="G64" s="33">
        <f t="shared" si="14"/>
        <v>103099180.21000001</v>
      </c>
      <c r="H64" s="33">
        <f t="shared" si="14"/>
        <v>96648698.499999985</v>
      </c>
      <c r="I64" s="33">
        <f t="shared" si="14"/>
        <v>266501776.63999999</v>
      </c>
      <c r="J64" s="33">
        <f t="shared" si="14"/>
        <v>170751921.49000001</v>
      </c>
      <c r="K64" s="33">
        <f t="shared" si="14"/>
        <v>3513978750.9499998</v>
      </c>
      <c r="L64" s="33">
        <f t="shared" si="14"/>
        <v>499658807.02999997</v>
      </c>
      <c r="M64" s="33">
        <f t="shared" si="14"/>
        <v>418974145.17000002</v>
      </c>
      <c r="N64" s="33">
        <f t="shared" si="14"/>
        <v>417905975.93000001</v>
      </c>
      <c r="O64" s="33">
        <f t="shared" si="14"/>
        <v>275195500.36000001</v>
      </c>
      <c r="P64" s="33">
        <f t="shared" si="14"/>
        <v>0</v>
      </c>
      <c r="Q64" s="33">
        <f>+SUM(E64:P64)</f>
        <v>6117013131.6700001</v>
      </c>
      <c r="R64" s="38"/>
      <c r="S64" s="27"/>
    </row>
    <row r="65" spans="2:19" x14ac:dyDescent="0.25">
      <c r="B65" s="5" t="s">
        <v>54</v>
      </c>
      <c r="C65" s="6">
        <v>5289877914</v>
      </c>
      <c r="D65" s="6"/>
      <c r="E65" s="27">
        <v>344297022.09000003</v>
      </c>
      <c r="F65" s="27">
        <v>10001353.300000001</v>
      </c>
      <c r="G65" s="27">
        <v>103099180.21000001</v>
      </c>
      <c r="H65" s="27">
        <v>96648698.499999985</v>
      </c>
      <c r="I65" s="27">
        <v>266501776.63999999</v>
      </c>
      <c r="J65" s="27">
        <v>170751921.49000001</v>
      </c>
      <c r="K65" s="27">
        <v>3513978750.9499998</v>
      </c>
      <c r="L65" s="27">
        <v>499658807.02999997</v>
      </c>
      <c r="M65" s="27">
        <f>419224136.88-249991.71</f>
        <v>418974145.17000002</v>
      </c>
      <c r="N65" s="27">
        <v>417905975.93000001</v>
      </c>
      <c r="O65" s="27">
        <v>221306676.05000001</v>
      </c>
      <c r="P65" s="27"/>
      <c r="Q65" s="27">
        <f t="shared" si="2"/>
        <v>6063124307.3600006</v>
      </c>
      <c r="R65" s="38"/>
      <c r="S65" s="27"/>
    </row>
    <row r="66" spans="2:19" x14ac:dyDescent="0.25">
      <c r="B66" s="5" t="s">
        <v>55</v>
      </c>
      <c r="C66" s="6">
        <v>0</v>
      </c>
      <c r="D66" s="6"/>
      <c r="E66" s="27">
        <v>0</v>
      </c>
      <c r="F66" s="27">
        <v>0</v>
      </c>
      <c r="G66" s="27">
        <v>0</v>
      </c>
      <c r="H66" s="27">
        <v>0</v>
      </c>
      <c r="I66" s="27">
        <v>0</v>
      </c>
      <c r="J66" s="27">
        <v>0</v>
      </c>
      <c r="K66" s="27">
        <v>0</v>
      </c>
      <c r="L66" s="6">
        <v>0</v>
      </c>
      <c r="M66" s="6">
        <v>0</v>
      </c>
      <c r="N66" s="6">
        <v>0</v>
      </c>
      <c r="O66" s="27">
        <v>53888824.310000002</v>
      </c>
      <c r="P66" s="27"/>
      <c r="Q66" s="27">
        <f t="shared" si="2"/>
        <v>53888824.310000002</v>
      </c>
      <c r="S66" s="27"/>
    </row>
    <row r="67" spans="2:19" x14ac:dyDescent="0.25">
      <c r="B67" s="5" t="s">
        <v>56</v>
      </c>
      <c r="C67" s="6">
        <v>0</v>
      </c>
      <c r="D67" s="6"/>
      <c r="E67" s="27">
        <v>0</v>
      </c>
      <c r="F67" s="27">
        <v>0</v>
      </c>
      <c r="G67" s="27">
        <v>0</v>
      </c>
      <c r="H67" s="27">
        <v>0</v>
      </c>
      <c r="I67" s="27">
        <v>0</v>
      </c>
      <c r="J67" s="27">
        <v>0</v>
      </c>
      <c r="K67" s="27">
        <v>0</v>
      </c>
      <c r="L67" s="6">
        <v>0</v>
      </c>
      <c r="M67" s="6">
        <v>0</v>
      </c>
      <c r="N67" s="6">
        <v>0</v>
      </c>
      <c r="O67" s="27">
        <v>0</v>
      </c>
      <c r="P67" s="27"/>
      <c r="Q67" s="27">
        <f t="shared" si="2"/>
        <v>0</v>
      </c>
      <c r="S67" s="27"/>
    </row>
    <row r="68" spans="2:19" x14ac:dyDescent="0.25">
      <c r="B68" s="5" t="s">
        <v>57</v>
      </c>
      <c r="C68" s="6">
        <v>0</v>
      </c>
      <c r="D68" s="6"/>
      <c r="E68" s="27">
        <v>0</v>
      </c>
      <c r="F68" s="27">
        <v>0</v>
      </c>
      <c r="G68" s="27">
        <v>0</v>
      </c>
      <c r="H68" s="27">
        <v>0</v>
      </c>
      <c r="I68" s="27">
        <v>0</v>
      </c>
      <c r="J68" s="27">
        <v>0</v>
      </c>
      <c r="K68" s="27">
        <v>0</v>
      </c>
      <c r="L68" s="6">
        <v>0</v>
      </c>
      <c r="M68" s="6">
        <v>0</v>
      </c>
      <c r="N68" s="6">
        <v>0</v>
      </c>
      <c r="O68" s="27">
        <v>0</v>
      </c>
      <c r="P68" s="27"/>
      <c r="Q68" s="27">
        <f t="shared" si="2"/>
        <v>0</v>
      </c>
      <c r="S68" s="27"/>
    </row>
    <row r="69" spans="2:19" s="34" customFormat="1" x14ac:dyDescent="0.25">
      <c r="B69" s="24" t="s">
        <v>58</v>
      </c>
      <c r="C69" s="33">
        <f t="shared" ref="C69" si="15">+SUM(C70:C71)</f>
        <v>0</v>
      </c>
      <c r="D69" s="33"/>
      <c r="E69" s="33">
        <f>+SUM(E70:E71)</f>
        <v>0</v>
      </c>
      <c r="F69" s="33">
        <f t="shared" ref="F69:P69" si="16">+SUM(F70:F71)</f>
        <v>0</v>
      </c>
      <c r="G69" s="33">
        <f t="shared" si="16"/>
        <v>0</v>
      </c>
      <c r="H69" s="33">
        <f t="shared" si="16"/>
        <v>0</v>
      </c>
      <c r="I69" s="33">
        <f t="shared" si="16"/>
        <v>0</v>
      </c>
      <c r="J69" s="33">
        <f t="shared" si="16"/>
        <v>0</v>
      </c>
      <c r="K69" s="33">
        <f t="shared" si="16"/>
        <v>0</v>
      </c>
      <c r="L69" s="33">
        <f t="shared" si="16"/>
        <v>0</v>
      </c>
      <c r="M69" s="33">
        <f t="shared" si="16"/>
        <v>0</v>
      </c>
      <c r="N69" s="33">
        <f t="shared" si="16"/>
        <v>0</v>
      </c>
      <c r="O69" s="33">
        <f t="shared" si="16"/>
        <v>0</v>
      </c>
      <c r="P69" s="33">
        <f t="shared" si="16"/>
        <v>0</v>
      </c>
      <c r="Q69" s="33">
        <f t="shared" si="2"/>
        <v>0</v>
      </c>
      <c r="R69"/>
      <c r="S69" s="27"/>
    </row>
    <row r="70" spans="2:19" x14ac:dyDescent="0.25">
      <c r="B70" s="5" t="s">
        <v>59</v>
      </c>
      <c r="C70" s="6">
        <v>0</v>
      </c>
      <c r="D70" s="6"/>
      <c r="E70" s="27">
        <v>0</v>
      </c>
      <c r="F70" s="27">
        <v>0</v>
      </c>
      <c r="G70" s="27">
        <v>0</v>
      </c>
      <c r="H70" s="27">
        <v>0</v>
      </c>
      <c r="I70" s="27">
        <v>0</v>
      </c>
      <c r="J70" s="27">
        <v>0</v>
      </c>
      <c r="K70" s="27">
        <v>0</v>
      </c>
      <c r="L70" s="6">
        <v>0</v>
      </c>
      <c r="M70" s="6">
        <v>0</v>
      </c>
      <c r="N70" s="6">
        <v>0</v>
      </c>
      <c r="O70" s="27">
        <v>0</v>
      </c>
      <c r="P70" s="27"/>
      <c r="Q70" s="27">
        <f t="shared" si="2"/>
        <v>0</v>
      </c>
      <c r="S70" s="27"/>
    </row>
    <row r="71" spans="2:19" x14ac:dyDescent="0.25">
      <c r="B71" s="5" t="s">
        <v>60</v>
      </c>
      <c r="C71" s="6">
        <v>0</v>
      </c>
      <c r="D71" s="6"/>
      <c r="E71" s="27">
        <v>0</v>
      </c>
      <c r="F71" s="27">
        <v>0</v>
      </c>
      <c r="G71" s="27">
        <v>0</v>
      </c>
      <c r="H71" s="27">
        <v>0</v>
      </c>
      <c r="I71" s="27">
        <v>0</v>
      </c>
      <c r="J71" s="27">
        <v>0</v>
      </c>
      <c r="K71" s="27">
        <v>0</v>
      </c>
      <c r="L71" s="6">
        <v>0</v>
      </c>
      <c r="M71" s="6">
        <v>0</v>
      </c>
      <c r="N71" s="6">
        <v>0</v>
      </c>
      <c r="O71" s="27">
        <v>0</v>
      </c>
      <c r="P71" s="27"/>
      <c r="Q71" s="27">
        <f t="shared" si="2"/>
        <v>0</v>
      </c>
      <c r="S71" s="27"/>
    </row>
    <row r="72" spans="2:19" s="34" customFormat="1" x14ac:dyDescent="0.25">
      <c r="B72" s="24" t="s">
        <v>61</v>
      </c>
      <c r="C72" s="33">
        <f t="shared" ref="C72" si="17">+SUM(C73:C76)</f>
        <v>0</v>
      </c>
      <c r="D72" s="33"/>
      <c r="E72" s="33">
        <f>+SUM(E73:E76)</f>
        <v>0</v>
      </c>
      <c r="F72" s="33">
        <f t="shared" ref="F72:P72" si="18">+SUM(F73:F76)</f>
        <v>0</v>
      </c>
      <c r="G72" s="33">
        <f t="shared" si="18"/>
        <v>97603.56</v>
      </c>
      <c r="H72" s="33">
        <f t="shared" si="18"/>
        <v>0</v>
      </c>
      <c r="I72" s="33">
        <f t="shared" si="18"/>
        <v>0</v>
      </c>
      <c r="J72" s="33">
        <f t="shared" si="18"/>
        <v>0</v>
      </c>
      <c r="K72" s="33">
        <f t="shared" si="18"/>
        <v>100</v>
      </c>
      <c r="L72" s="33">
        <f t="shared" si="18"/>
        <v>0</v>
      </c>
      <c r="M72" s="33">
        <f t="shared" si="18"/>
        <v>0</v>
      </c>
      <c r="N72" s="33">
        <f t="shared" si="18"/>
        <v>0</v>
      </c>
      <c r="O72" s="33">
        <f t="shared" si="18"/>
        <v>0</v>
      </c>
      <c r="P72" s="33">
        <f t="shared" si="18"/>
        <v>0</v>
      </c>
      <c r="Q72" s="33">
        <f t="shared" si="2"/>
        <v>97703.56</v>
      </c>
      <c r="R72"/>
      <c r="S72" s="27"/>
    </row>
    <row r="73" spans="2:19" x14ac:dyDescent="0.25">
      <c r="B73" s="5" t="s">
        <v>62</v>
      </c>
      <c r="C73" s="6">
        <v>0</v>
      </c>
      <c r="D73" s="6"/>
      <c r="E73" s="27">
        <v>0</v>
      </c>
      <c r="F73" s="27">
        <v>0</v>
      </c>
      <c r="G73" s="27">
        <v>0</v>
      </c>
      <c r="H73" s="27">
        <v>0</v>
      </c>
      <c r="I73" s="27">
        <v>0</v>
      </c>
      <c r="J73" s="27">
        <v>0</v>
      </c>
      <c r="K73" s="27">
        <v>0</v>
      </c>
      <c r="L73" s="6">
        <v>0</v>
      </c>
      <c r="M73" s="6">
        <v>0</v>
      </c>
      <c r="N73" s="6">
        <v>0</v>
      </c>
      <c r="O73" s="27">
        <v>0</v>
      </c>
      <c r="P73" s="27"/>
      <c r="Q73" s="27">
        <f t="shared" si="2"/>
        <v>0</v>
      </c>
      <c r="S73" s="27"/>
    </row>
    <row r="74" spans="2:19" x14ac:dyDescent="0.25">
      <c r="B74" s="5" t="s">
        <v>63</v>
      </c>
      <c r="C74" s="6">
        <v>0</v>
      </c>
      <c r="D74" s="6"/>
      <c r="E74" s="27">
        <v>0</v>
      </c>
      <c r="F74" s="27">
        <v>0</v>
      </c>
      <c r="G74" s="27">
        <v>0</v>
      </c>
      <c r="H74" s="27">
        <v>0</v>
      </c>
      <c r="I74" s="27">
        <v>0</v>
      </c>
      <c r="J74" s="27">
        <v>0</v>
      </c>
      <c r="K74" s="27">
        <v>0</v>
      </c>
      <c r="L74" s="6">
        <v>0</v>
      </c>
      <c r="M74" s="6">
        <v>0</v>
      </c>
      <c r="N74" s="6">
        <v>0</v>
      </c>
      <c r="O74" s="27">
        <v>0</v>
      </c>
      <c r="P74" s="27"/>
      <c r="Q74" s="27">
        <f t="shared" si="2"/>
        <v>0</v>
      </c>
      <c r="S74" s="27"/>
    </row>
    <row r="75" spans="2:19" x14ac:dyDescent="0.25">
      <c r="B75" s="5" t="s">
        <v>98</v>
      </c>
      <c r="C75" s="6">
        <v>0</v>
      </c>
      <c r="D75" s="6"/>
      <c r="E75" s="27">
        <v>0</v>
      </c>
      <c r="F75" s="27">
        <v>0</v>
      </c>
      <c r="G75" s="27">
        <v>97603.56</v>
      </c>
      <c r="H75" s="27">
        <v>0</v>
      </c>
      <c r="I75" s="27">
        <v>0</v>
      </c>
      <c r="J75" s="27">
        <v>0</v>
      </c>
      <c r="K75" s="27">
        <v>100</v>
      </c>
      <c r="L75" s="6">
        <v>0</v>
      </c>
      <c r="M75" s="6">
        <v>0</v>
      </c>
      <c r="N75" s="6">
        <v>0</v>
      </c>
      <c r="O75" s="27">
        <v>0</v>
      </c>
      <c r="P75" s="27"/>
      <c r="Q75" s="27">
        <f t="shared" si="2"/>
        <v>97703.56</v>
      </c>
      <c r="S75" s="27"/>
    </row>
    <row r="76" spans="2:19" x14ac:dyDescent="0.25">
      <c r="B76" s="54" t="s">
        <v>64</v>
      </c>
      <c r="C76" s="55">
        <v>0</v>
      </c>
      <c r="D76" s="55"/>
      <c r="E76" s="56">
        <v>0</v>
      </c>
      <c r="F76" s="56">
        <v>0</v>
      </c>
      <c r="G76" s="56">
        <v>0</v>
      </c>
      <c r="H76" s="56">
        <v>0</v>
      </c>
      <c r="I76" s="56">
        <v>0</v>
      </c>
      <c r="J76" s="56">
        <v>0</v>
      </c>
      <c r="K76" s="56">
        <v>0</v>
      </c>
      <c r="L76" s="55">
        <v>0</v>
      </c>
      <c r="M76" s="55">
        <v>0</v>
      </c>
      <c r="N76" s="55">
        <v>0</v>
      </c>
      <c r="O76" s="56">
        <v>0</v>
      </c>
      <c r="P76" s="56"/>
      <c r="Q76" s="56">
        <f t="shared" si="2"/>
        <v>0</v>
      </c>
      <c r="S76" s="27"/>
    </row>
    <row r="77" spans="2:19" x14ac:dyDescent="0.25">
      <c r="B77" s="1" t="s">
        <v>67</v>
      </c>
      <c r="C77" s="2"/>
      <c r="D77" s="2"/>
      <c r="E77" s="28"/>
      <c r="F77" s="28"/>
      <c r="G77" s="28"/>
      <c r="H77" s="28"/>
      <c r="I77" s="28"/>
      <c r="J77" s="28"/>
      <c r="K77" s="28"/>
      <c r="L77" s="6">
        <v>0</v>
      </c>
      <c r="M77" s="6">
        <v>0</v>
      </c>
      <c r="N77" s="6">
        <v>0</v>
      </c>
      <c r="O77" s="28">
        <v>0</v>
      </c>
      <c r="P77" s="28"/>
      <c r="Q77" s="28"/>
      <c r="S77" s="27"/>
    </row>
    <row r="78" spans="2:19" s="34" customFormat="1" x14ac:dyDescent="0.25">
      <c r="B78" s="24" t="s">
        <v>68</v>
      </c>
      <c r="C78" s="33">
        <f t="shared" ref="C78" si="19">+SUM(C79:C80)</f>
        <v>0</v>
      </c>
      <c r="D78" s="33"/>
      <c r="E78" s="33">
        <f>+SUM(E79:E80)</f>
        <v>0</v>
      </c>
      <c r="F78" s="33">
        <f t="shared" ref="F78:P78" si="20">+SUM(F79:F80)</f>
        <v>0</v>
      </c>
      <c r="G78" s="33">
        <f t="shared" si="20"/>
        <v>0</v>
      </c>
      <c r="H78" s="33">
        <f t="shared" si="20"/>
        <v>0</v>
      </c>
      <c r="I78" s="33">
        <f t="shared" si="20"/>
        <v>0</v>
      </c>
      <c r="J78" s="33">
        <f t="shared" si="20"/>
        <v>0</v>
      </c>
      <c r="K78" s="33">
        <f t="shared" si="20"/>
        <v>0</v>
      </c>
      <c r="L78" s="33">
        <f t="shared" si="20"/>
        <v>0</v>
      </c>
      <c r="M78" s="33">
        <f t="shared" si="20"/>
        <v>0</v>
      </c>
      <c r="N78" s="33">
        <f t="shared" si="20"/>
        <v>0</v>
      </c>
      <c r="O78" s="33">
        <f t="shared" si="20"/>
        <v>0</v>
      </c>
      <c r="P78" s="33">
        <f t="shared" si="20"/>
        <v>0</v>
      </c>
      <c r="Q78" s="33">
        <f t="shared" si="2"/>
        <v>0</v>
      </c>
      <c r="R78"/>
      <c r="S78" s="27"/>
    </row>
    <row r="79" spans="2:19" x14ac:dyDescent="0.25">
      <c r="B79" s="5" t="s">
        <v>69</v>
      </c>
      <c r="C79" s="6">
        <v>0</v>
      </c>
      <c r="D79" s="6"/>
      <c r="E79" s="27">
        <v>0</v>
      </c>
      <c r="F79" s="27">
        <v>0</v>
      </c>
      <c r="G79" s="27">
        <v>0</v>
      </c>
      <c r="H79" s="27">
        <v>0</v>
      </c>
      <c r="I79" s="27">
        <v>0</v>
      </c>
      <c r="J79" s="27">
        <v>0</v>
      </c>
      <c r="K79" s="27">
        <v>0</v>
      </c>
      <c r="L79" s="6">
        <v>0</v>
      </c>
      <c r="M79" s="6">
        <v>0</v>
      </c>
      <c r="N79" s="6">
        <v>0</v>
      </c>
      <c r="O79" s="27">
        <v>0</v>
      </c>
      <c r="P79" s="27"/>
      <c r="Q79" s="27">
        <f t="shared" ref="Q79:Q85" si="21">+SUM(E79:P79)</f>
        <v>0</v>
      </c>
      <c r="S79" s="27"/>
    </row>
    <row r="80" spans="2:19" x14ac:dyDescent="0.25">
      <c r="B80" s="5" t="s">
        <v>70</v>
      </c>
      <c r="C80" s="6">
        <v>0</v>
      </c>
      <c r="D80" s="6"/>
      <c r="E80" s="27">
        <v>0</v>
      </c>
      <c r="F80" s="27">
        <v>0</v>
      </c>
      <c r="G80" s="27">
        <v>0</v>
      </c>
      <c r="H80" s="27">
        <v>0</v>
      </c>
      <c r="I80" s="27">
        <v>0</v>
      </c>
      <c r="J80" s="27">
        <v>0</v>
      </c>
      <c r="K80" s="27">
        <v>0</v>
      </c>
      <c r="L80" s="6">
        <v>0</v>
      </c>
      <c r="M80" s="6">
        <v>0</v>
      </c>
      <c r="N80" s="6">
        <v>0</v>
      </c>
      <c r="O80" s="27">
        <v>0</v>
      </c>
      <c r="P80" s="27"/>
      <c r="Q80" s="27">
        <f t="shared" si="21"/>
        <v>0</v>
      </c>
      <c r="S80" s="27"/>
    </row>
    <row r="81" spans="2:19" s="34" customFormat="1" x14ac:dyDescent="0.25">
      <c r="B81" s="24" t="s">
        <v>71</v>
      </c>
      <c r="C81" s="33">
        <f t="shared" ref="C81" si="22">+SUM(C82:C83)</f>
        <v>0</v>
      </c>
      <c r="D81" s="33"/>
      <c r="E81" s="33">
        <f>+SUM(E82:E83)</f>
        <v>0</v>
      </c>
      <c r="F81" s="33">
        <f t="shared" ref="F81:P81" si="23">+SUM(F82:F83)</f>
        <v>21000</v>
      </c>
      <c r="G81" s="33">
        <f t="shared" si="23"/>
        <v>1553032.0599999998</v>
      </c>
      <c r="H81" s="33">
        <f t="shared" si="23"/>
        <v>406914.88</v>
      </c>
      <c r="I81" s="33">
        <f t="shared" si="23"/>
        <v>2060350.07</v>
      </c>
      <c r="J81" s="33">
        <f t="shared" si="23"/>
        <v>3275308.7</v>
      </c>
      <c r="K81" s="33">
        <f t="shared" si="23"/>
        <v>5334900.17</v>
      </c>
      <c r="L81" s="33">
        <f t="shared" si="23"/>
        <v>3215308.7</v>
      </c>
      <c r="M81" s="33">
        <f t="shared" si="23"/>
        <v>3546743.72</v>
      </c>
      <c r="N81" s="33">
        <f t="shared" si="23"/>
        <v>7342543.9000000004</v>
      </c>
      <c r="O81" s="33">
        <f t="shared" si="23"/>
        <v>12861234.800000001</v>
      </c>
      <c r="P81" s="33">
        <f t="shared" si="23"/>
        <v>0</v>
      </c>
      <c r="Q81" s="33">
        <f t="shared" si="21"/>
        <v>39617337</v>
      </c>
      <c r="R81"/>
      <c r="S81" s="27"/>
    </row>
    <row r="82" spans="2:19" x14ac:dyDescent="0.25">
      <c r="B82" s="5" t="s">
        <v>72</v>
      </c>
      <c r="C82" s="6">
        <v>0</v>
      </c>
      <c r="D82" s="6"/>
      <c r="E82" s="27">
        <v>0</v>
      </c>
      <c r="F82" s="27">
        <v>21000</v>
      </c>
      <c r="G82" s="27">
        <v>1553032.0599999998</v>
      </c>
      <c r="H82" s="27">
        <v>406914.88</v>
      </c>
      <c r="I82" s="27">
        <v>2060350.07</v>
      </c>
      <c r="J82" s="27">
        <v>3275308.7</v>
      </c>
      <c r="K82" s="27">
        <v>5334900.17</v>
      </c>
      <c r="L82" s="27">
        <v>3215308.7</v>
      </c>
      <c r="M82" s="27">
        <v>3546743.72</v>
      </c>
      <c r="N82" s="27">
        <v>7342543.9000000004</v>
      </c>
      <c r="O82" s="27">
        <v>12861234.800000001</v>
      </c>
      <c r="P82" s="27"/>
      <c r="Q82" s="27">
        <f t="shared" si="21"/>
        <v>39617337</v>
      </c>
      <c r="S82" s="27"/>
    </row>
    <row r="83" spans="2:19" x14ac:dyDescent="0.25">
      <c r="B83" s="5" t="s">
        <v>73</v>
      </c>
      <c r="C83" s="6">
        <v>0</v>
      </c>
      <c r="D83" s="6"/>
      <c r="E83" s="27">
        <v>0</v>
      </c>
      <c r="F83" s="27">
        <v>0</v>
      </c>
      <c r="G83" s="27">
        <v>0</v>
      </c>
      <c r="H83" s="27">
        <v>0</v>
      </c>
      <c r="I83" s="27">
        <v>0</v>
      </c>
      <c r="J83" s="27">
        <v>0</v>
      </c>
      <c r="K83" s="27">
        <v>0</v>
      </c>
      <c r="L83" s="6">
        <v>0</v>
      </c>
      <c r="M83" s="6">
        <v>0</v>
      </c>
      <c r="N83" s="6">
        <v>0</v>
      </c>
      <c r="O83" s="27">
        <v>0</v>
      </c>
      <c r="P83" s="27"/>
      <c r="Q83" s="27">
        <f t="shared" si="21"/>
        <v>0</v>
      </c>
      <c r="S83" s="27"/>
    </row>
    <row r="84" spans="2:19" s="34" customFormat="1" x14ac:dyDescent="0.25">
      <c r="B84" s="24" t="s">
        <v>74</v>
      </c>
      <c r="C84" s="33">
        <f t="shared" ref="C84" si="24">+SUM(C85)</f>
        <v>0</v>
      </c>
      <c r="D84" s="33"/>
      <c r="E84" s="33">
        <f>+SUM(E85)</f>
        <v>0</v>
      </c>
      <c r="F84" s="33">
        <f t="shared" ref="F84:P84" si="25">+SUM(F85)</f>
        <v>0</v>
      </c>
      <c r="G84" s="33">
        <f t="shared" si="25"/>
        <v>0</v>
      </c>
      <c r="H84" s="33">
        <f t="shared" si="25"/>
        <v>0</v>
      </c>
      <c r="I84" s="33">
        <f t="shared" si="25"/>
        <v>0</v>
      </c>
      <c r="J84" s="33">
        <f t="shared" si="25"/>
        <v>0</v>
      </c>
      <c r="K84" s="33">
        <f t="shared" si="25"/>
        <v>0</v>
      </c>
      <c r="L84" s="33">
        <f t="shared" si="25"/>
        <v>0</v>
      </c>
      <c r="M84" s="33">
        <f t="shared" si="25"/>
        <v>0</v>
      </c>
      <c r="N84" s="33">
        <f t="shared" si="25"/>
        <v>0</v>
      </c>
      <c r="O84" s="33">
        <f t="shared" si="25"/>
        <v>0</v>
      </c>
      <c r="P84" s="33">
        <f t="shared" si="25"/>
        <v>0</v>
      </c>
      <c r="Q84" s="33">
        <f t="shared" si="21"/>
        <v>0</v>
      </c>
      <c r="R84"/>
      <c r="S84" s="27"/>
    </row>
    <row r="85" spans="2:19" x14ac:dyDescent="0.25">
      <c r="B85" s="5" t="s">
        <v>75</v>
      </c>
      <c r="C85" s="6">
        <v>0</v>
      </c>
      <c r="D85" s="6"/>
      <c r="E85" s="27">
        <v>0</v>
      </c>
      <c r="F85" s="27">
        <v>0</v>
      </c>
      <c r="G85" s="27">
        <v>0</v>
      </c>
      <c r="H85" s="27">
        <v>0</v>
      </c>
      <c r="I85" s="27">
        <v>0</v>
      </c>
      <c r="J85" s="27">
        <v>0</v>
      </c>
      <c r="K85" s="27">
        <v>0</v>
      </c>
      <c r="L85" s="6">
        <v>0</v>
      </c>
      <c r="M85" s="6">
        <v>0</v>
      </c>
      <c r="N85" s="6">
        <v>0</v>
      </c>
      <c r="O85" s="27">
        <v>0</v>
      </c>
      <c r="P85" s="27"/>
      <c r="Q85" s="27">
        <f t="shared" si="21"/>
        <v>0</v>
      </c>
      <c r="S85" s="27"/>
    </row>
    <row r="86" spans="2:19" x14ac:dyDescent="0.25">
      <c r="B86" s="48" t="s">
        <v>65</v>
      </c>
      <c r="C86" s="29">
        <f t="shared" ref="C86" si="26">+C84+C81+C78+C72+C69+C64+C54+C47+C38+C28+C18+C12</f>
        <v>6226089412.25</v>
      </c>
      <c r="D86" s="29"/>
      <c r="E86" s="29">
        <f>+E84+E81+E78+E72+E69+E64+E54+E47+E38+E28+E18+E12</f>
        <v>1115434727.3499999</v>
      </c>
      <c r="F86" s="29">
        <f t="shared" ref="F86:P86" si="27">+F84+F81+F78+F72+F69+F64+F54+F47+F38+F28+F18+F12</f>
        <v>241089868.10000005</v>
      </c>
      <c r="G86" s="29">
        <f t="shared" si="27"/>
        <v>278346661.51999998</v>
      </c>
      <c r="H86" s="29">
        <f t="shared" si="27"/>
        <v>301971937.36000001</v>
      </c>
      <c r="I86" s="29">
        <f t="shared" si="27"/>
        <v>800686019.7299999</v>
      </c>
      <c r="J86" s="29">
        <f t="shared" si="27"/>
        <v>362063764.44</v>
      </c>
      <c r="K86" s="29">
        <f t="shared" si="27"/>
        <v>3756663811.6299996</v>
      </c>
      <c r="L86" s="29">
        <f t="shared" si="27"/>
        <v>360489353.25</v>
      </c>
      <c r="M86" s="29">
        <f t="shared" si="27"/>
        <v>483776546.38000011</v>
      </c>
      <c r="N86" s="29">
        <f t="shared" si="27"/>
        <v>477819036.94</v>
      </c>
      <c r="O86" s="29">
        <f t="shared" si="27"/>
        <v>358308556.62</v>
      </c>
      <c r="P86" s="29">
        <f t="shared" si="27"/>
        <v>0</v>
      </c>
      <c r="Q86" s="29">
        <f>+Q84+Q81+Q78+Q72+Q69+Q64+Q54+Q47+Q38+Q28+Q18+Q12</f>
        <v>8536650283.3200006</v>
      </c>
    </row>
    <row r="87" spans="2:19" x14ac:dyDescent="0.25">
      <c r="E87" s="27"/>
      <c r="F87" s="27"/>
      <c r="G87" s="27"/>
      <c r="H87" s="27"/>
      <c r="I87" s="27"/>
      <c r="J87" s="27"/>
      <c r="K87" s="27"/>
      <c r="L87" s="27"/>
      <c r="Q87" s="38"/>
    </row>
    <row r="88" spans="2:19" x14ac:dyDescent="0.25">
      <c r="D88" s="35"/>
      <c r="L88" s="38"/>
      <c r="Q88" s="38"/>
    </row>
    <row r="89" spans="2:19" ht="25.5" customHeight="1" x14ac:dyDescent="0.25">
      <c r="B89" s="79" t="s">
        <v>103</v>
      </c>
      <c r="C89" s="79"/>
      <c r="D89" s="36"/>
      <c r="Q89" s="35"/>
    </row>
    <row r="90" spans="2:19" ht="22.5" customHeight="1" x14ac:dyDescent="0.25">
      <c r="B90" s="79"/>
      <c r="C90" s="79"/>
      <c r="D90" s="36"/>
      <c r="Q90" s="38"/>
    </row>
    <row r="91" spans="2:19" ht="15.75" thickBot="1" x14ac:dyDescent="0.3"/>
    <row r="92" spans="2:19" ht="21" customHeight="1" thickBot="1" x14ac:dyDescent="0.3">
      <c r="B92" s="23" t="s">
        <v>95</v>
      </c>
    </row>
    <row r="93" spans="2:19" ht="30.75" thickBot="1" x14ac:dyDescent="0.3">
      <c r="B93" s="21" t="s">
        <v>96</v>
      </c>
    </row>
    <row r="94" spans="2:19" ht="60.75" thickBot="1" x14ac:dyDescent="0.3">
      <c r="B94" s="22" t="s">
        <v>97</v>
      </c>
      <c r="J94" t="s">
        <v>106</v>
      </c>
    </row>
    <row r="99" spans="2:16" x14ac:dyDescent="0.25">
      <c r="O99" s="30"/>
      <c r="P99" s="30"/>
    </row>
    <row r="100" spans="2:16" ht="18.75" x14ac:dyDescent="0.25">
      <c r="E100" s="58" t="s">
        <v>104</v>
      </c>
      <c r="L100" s="57" t="s">
        <v>105</v>
      </c>
      <c r="O100" s="30"/>
      <c r="P100" s="30"/>
    </row>
    <row r="101" spans="2:16" ht="18.75" x14ac:dyDescent="0.25">
      <c r="B101" s="37"/>
      <c r="E101" s="37" t="s">
        <v>101</v>
      </c>
      <c r="I101" s="31"/>
      <c r="J101" s="32"/>
      <c r="K101" s="32"/>
      <c r="L101" s="31" t="s">
        <v>102</v>
      </c>
    </row>
  </sheetData>
  <mergeCells count="10">
    <mergeCell ref="B89:C90"/>
    <mergeCell ref="B7:Q7"/>
    <mergeCell ref="E9:Q9"/>
    <mergeCell ref="B3:Q3"/>
    <mergeCell ref="B4:Q4"/>
    <mergeCell ref="B9:B10"/>
    <mergeCell ref="C9:C10"/>
    <mergeCell ref="D9:D10"/>
    <mergeCell ref="B5:Q5"/>
    <mergeCell ref="B6:Q6"/>
  </mergeCells>
  <pageMargins left="0.7" right="0.7" top="0.75" bottom="0.75" header="0.3" footer="0.3"/>
  <pageSetup paperSize="5" scale="37" fitToHeight="0" orientation="landscape" r:id="rId1"/>
  <headerFooter>
    <oddFooter>&amp;RPág. &amp;P / &amp;N</oddFooter>
  </headerFooter>
  <rowBreaks count="1" manualBreakCount="1">
    <brk id="76" min="1" max="16" man="1"/>
  </rowBreaks>
  <ignoredErrors>
    <ignoredError sqref="E18 E28 E38 E47 E54 E64 E69 E72 E81 E84:F84 F77:F78 F12 G77:G78 G12 F72 H18 H69 H81 H28 I18 J18 K18 C18 F18 G18 I28 J28 K28 C28 F28 G28 H38 I38 J38 K38 C38 F38 G38 H47 I47 J47 K47 C47 F47 G47 H54 I54 J54 K54 C54 F54 G54 H64 I64 J64 K64 C64 F64 G64 I69 J69 K69 C69 F69 G69 H72 I72 J72 K72 C72 G72 I77:I78 J77:J78 K77:K78 C77:C78 F81 G81 I81 J81 K81 C81 H84 G84 I84 J84 K84 C84" formula="1"/>
    <ignoredError sqref="L72:O7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E6CAF-C0CD-4B08-A12B-D7629B3F0973}">
  <dimension ref="B3:P95"/>
  <sheetViews>
    <sheetView showGridLines="0" view="pageBreakPreview" topLeftCell="A69" zoomScale="130" zoomScaleNormal="25" zoomScaleSheetLayoutView="130" workbookViewId="0">
      <selection activeCell="B89" sqref="A89:T95"/>
    </sheetView>
  </sheetViews>
  <sheetFormatPr baseColWidth="10" defaultColWidth="11.42578125" defaultRowHeight="15" x14ac:dyDescent="0.25"/>
  <cols>
    <col min="1" max="1" width="11.42578125" style="40"/>
    <col min="2" max="2" width="93.7109375" style="40" bestFit="1" customWidth="1"/>
    <col min="3" max="3" width="22.85546875" style="40" bestFit="1" customWidth="1"/>
    <col min="4" max="4" width="23" style="40" bestFit="1" customWidth="1"/>
    <col min="5" max="5" width="24" style="40" bestFit="1" customWidth="1"/>
    <col min="6" max="6" width="23" style="40" bestFit="1" customWidth="1"/>
    <col min="7" max="7" width="23.28515625" style="40" bestFit="1" customWidth="1"/>
    <col min="8" max="8" width="23.7109375" style="40" bestFit="1" customWidth="1"/>
    <col min="9" max="9" width="24.140625" style="40" customWidth="1"/>
    <col min="10" max="10" width="24.28515625" style="40" bestFit="1" customWidth="1"/>
    <col min="11" max="13" width="21.85546875" style="40" customWidth="1"/>
    <col min="14" max="14" width="21.85546875" style="40" hidden="1" customWidth="1"/>
    <col min="15" max="15" width="21.85546875" style="40" customWidth="1"/>
    <col min="16" max="16384" width="11.42578125" style="40"/>
  </cols>
  <sheetData>
    <row r="3" spans="2:15" ht="28.5" customHeight="1" x14ac:dyDescent="0.25">
      <c r="B3" s="68" t="s">
        <v>100</v>
      </c>
      <c r="C3" s="69"/>
      <c r="D3" s="69"/>
      <c r="E3" s="69"/>
      <c r="F3" s="69"/>
      <c r="G3" s="69"/>
      <c r="H3" s="69"/>
      <c r="I3" s="69"/>
      <c r="J3" s="69"/>
      <c r="K3" s="69"/>
      <c r="L3" s="69"/>
      <c r="M3" s="69"/>
      <c r="N3" s="69"/>
      <c r="O3" s="69"/>
    </row>
    <row r="4" spans="2:15" ht="21" customHeight="1" x14ac:dyDescent="0.25">
      <c r="B4" s="87" t="s">
        <v>99</v>
      </c>
      <c r="C4" s="88"/>
      <c r="D4" s="88"/>
      <c r="E4" s="88"/>
      <c r="F4" s="88"/>
      <c r="G4" s="88"/>
      <c r="H4" s="88"/>
      <c r="I4" s="88"/>
      <c r="J4" s="88"/>
      <c r="K4" s="88"/>
      <c r="L4" s="88"/>
      <c r="M4" s="88"/>
      <c r="N4" s="88"/>
      <c r="O4" s="88"/>
    </row>
    <row r="5" spans="2:15" ht="15.75" x14ac:dyDescent="0.25">
      <c r="B5" s="77">
        <v>2021</v>
      </c>
      <c r="C5" s="78"/>
      <c r="D5" s="78"/>
      <c r="E5" s="78"/>
      <c r="F5" s="78"/>
      <c r="G5" s="78"/>
      <c r="H5" s="78"/>
      <c r="I5" s="78"/>
      <c r="J5" s="78"/>
      <c r="K5" s="78"/>
      <c r="L5" s="78"/>
      <c r="M5" s="78"/>
      <c r="N5" s="78"/>
      <c r="O5" s="78"/>
    </row>
    <row r="6" spans="2:15" ht="15.75" customHeight="1" x14ac:dyDescent="0.25">
      <c r="B6" s="89" t="s">
        <v>92</v>
      </c>
      <c r="C6" s="90"/>
      <c r="D6" s="90"/>
      <c r="E6" s="90"/>
      <c r="F6" s="90"/>
      <c r="G6" s="90"/>
      <c r="H6" s="90"/>
      <c r="I6" s="90"/>
      <c r="J6" s="90"/>
      <c r="K6" s="90"/>
      <c r="L6" s="90"/>
      <c r="M6" s="90"/>
      <c r="N6" s="90"/>
      <c r="O6" s="90"/>
    </row>
    <row r="7" spans="2:15" ht="15.75" customHeight="1" x14ac:dyDescent="0.25">
      <c r="B7" s="90" t="s">
        <v>77</v>
      </c>
      <c r="C7" s="90"/>
      <c r="D7" s="90"/>
      <c r="E7" s="90"/>
      <c r="F7" s="90"/>
      <c r="G7" s="90"/>
      <c r="H7" s="90"/>
      <c r="I7" s="90"/>
      <c r="J7" s="90"/>
      <c r="K7" s="90"/>
      <c r="L7" s="90"/>
      <c r="M7" s="90"/>
      <c r="N7" s="90"/>
      <c r="O7" s="90"/>
    </row>
    <row r="9" spans="2:15" ht="23.25" customHeight="1" x14ac:dyDescent="0.25">
      <c r="B9" s="39" t="s">
        <v>66</v>
      </c>
      <c r="C9" s="15" t="s">
        <v>79</v>
      </c>
      <c r="D9" s="15" t="s">
        <v>80</v>
      </c>
      <c r="E9" s="15" t="s">
        <v>81</v>
      </c>
      <c r="F9" s="15" t="s">
        <v>82</v>
      </c>
      <c r="G9" s="16" t="s">
        <v>83</v>
      </c>
      <c r="H9" s="15" t="s">
        <v>84</v>
      </c>
      <c r="I9" s="16" t="s">
        <v>85</v>
      </c>
      <c r="J9" s="15" t="s">
        <v>86</v>
      </c>
      <c r="K9" s="15" t="s">
        <v>87</v>
      </c>
      <c r="L9" s="15" t="s">
        <v>88</v>
      </c>
      <c r="M9" s="15" t="s">
        <v>89</v>
      </c>
      <c r="N9" s="16" t="s">
        <v>90</v>
      </c>
      <c r="O9" s="15" t="s">
        <v>78</v>
      </c>
    </row>
    <row r="10" spans="2:15" x14ac:dyDescent="0.25">
      <c r="B10" s="41" t="s">
        <v>0</v>
      </c>
      <c r="C10" s="42"/>
      <c r="D10" s="42"/>
      <c r="E10" s="42"/>
      <c r="F10" s="42"/>
      <c r="G10" s="42"/>
      <c r="H10" s="42"/>
      <c r="I10" s="42"/>
      <c r="J10" s="42"/>
      <c r="K10" s="42"/>
      <c r="L10" s="42"/>
      <c r="M10" s="42"/>
      <c r="N10" s="42"/>
      <c r="O10" s="42"/>
    </row>
    <row r="11" spans="2:15" x14ac:dyDescent="0.25">
      <c r="B11" s="43" t="s">
        <v>1</v>
      </c>
      <c r="C11" s="43">
        <f>+SUM(C12:C16)</f>
        <v>69557553.200000003</v>
      </c>
      <c r="D11" s="43">
        <f t="shared" ref="D11:N11" si="0">+SUM(D12:D16)</f>
        <v>66165287.839999996</v>
      </c>
      <c r="E11" s="43">
        <f t="shared" si="0"/>
        <v>66166600.909999996</v>
      </c>
      <c r="F11" s="43">
        <f t="shared" si="0"/>
        <v>58550942.319999993</v>
      </c>
      <c r="G11" s="43">
        <f t="shared" si="0"/>
        <v>71731864.63000001</v>
      </c>
      <c r="H11" s="43">
        <f t="shared" si="0"/>
        <v>60909719.340000018</v>
      </c>
      <c r="I11" s="43">
        <f t="shared" si="0"/>
        <v>45899596.700000003</v>
      </c>
      <c r="J11" s="43">
        <f t="shared" si="0"/>
        <v>-144738863.83000001</v>
      </c>
      <c r="K11" s="43">
        <f t="shared" si="0"/>
        <v>41089044.61999999</v>
      </c>
      <c r="L11" s="43">
        <f t="shared" si="0"/>
        <v>36727845.620000005</v>
      </c>
      <c r="M11" s="43">
        <f t="shared" si="0"/>
        <v>39763688.949999996</v>
      </c>
      <c r="N11" s="43">
        <f t="shared" si="0"/>
        <v>0</v>
      </c>
      <c r="O11" s="43">
        <f>+SUM(C11:N11)</f>
        <v>411823280.30000001</v>
      </c>
    </row>
    <row r="12" spans="2:15" x14ac:dyDescent="0.25">
      <c r="B12" s="44" t="s">
        <v>2</v>
      </c>
      <c r="C12" s="45">
        <v>66585691.700000003</v>
      </c>
      <c r="D12" s="45">
        <v>56657047.069999993</v>
      </c>
      <c r="E12" s="45">
        <v>49992183.109999999</v>
      </c>
      <c r="F12" s="45">
        <v>48794973.799999997</v>
      </c>
      <c r="G12" s="45">
        <v>44985531.720000006</v>
      </c>
      <c r="H12" s="45">
        <v>45456226.780000016</v>
      </c>
      <c r="I12" s="45">
        <v>42550596.710000001</v>
      </c>
      <c r="J12" s="45">
        <v>-133013581.37</v>
      </c>
      <c r="K12" s="45">
        <f>34044198.76+0.01</f>
        <v>34044198.769999996</v>
      </c>
      <c r="L12" s="45">
        <v>29135630.780000001</v>
      </c>
      <c r="M12" s="45">
        <v>31829495.629999999</v>
      </c>
      <c r="N12" s="45"/>
      <c r="O12" s="45">
        <f t="shared" ref="O12:O78" si="1">+SUM(C12:N12)</f>
        <v>317017994.69999993</v>
      </c>
    </row>
    <row r="13" spans="2:15" x14ac:dyDescent="0.25">
      <c r="B13" s="44" t="s">
        <v>3</v>
      </c>
      <c r="C13" s="45">
        <v>2963861.5</v>
      </c>
      <c r="D13" s="45">
        <v>3557000</v>
      </c>
      <c r="E13" s="45">
        <v>3082000</v>
      </c>
      <c r="F13" s="45">
        <v>3184000</v>
      </c>
      <c r="G13" s="45">
        <v>3614000</v>
      </c>
      <c r="H13" s="45">
        <v>3329000</v>
      </c>
      <c r="I13" s="45">
        <v>3349000</v>
      </c>
      <c r="J13" s="45">
        <v>3399000</v>
      </c>
      <c r="K13" s="45">
        <f>3524000+0.01</f>
        <v>3524000.01</v>
      </c>
      <c r="L13" s="45">
        <v>3664000</v>
      </c>
      <c r="M13" s="45">
        <v>3864000</v>
      </c>
      <c r="N13" s="45"/>
      <c r="O13" s="45">
        <f t="shared" si="1"/>
        <v>37529861.509999998</v>
      </c>
    </row>
    <row r="14" spans="2:15" x14ac:dyDescent="0.25">
      <c r="B14" s="44" t="s">
        <v>4</v>
      </c>
      <c r="C14" s="45">
        <v>0</v>
      </c>
      <c r="D14" s="45">
        <v>0</v>
      </c>
      <c r="E14" s="45">
        <v>0</v>
      </c>
      <c r="F14" s="45">
        <v>0</v>
      </c>
      <c r="G14" s="45">
        <v>0</v>
      </c>
      <c r="H14" s="45">
        <v>0</v>
      </c>
      <c r="I14" s="45">
        <v>0</v>
      </c>
      <c r="J14" s="45">
        <v>0</v>
      </c>
      <c r="K14" s="45">
        <v>0</v>
      </c>
      <c r="L14" s="45">
        <v>0</v>
      </c>
      <c r="M14" s="45">
        <v>0</v>
      </c>
      <c r="N14" s="45"/>
      <c r="O14" s="45">
        <f t="shared" si="1"/>
        <v>0</v>
      </c>
    </row>
    <row r="15" spans="2:15" x14ac:dyDescent="0.25">
      <c r="B15" s="44" t="s">
        <v>5</v>
      </c>
      <c r="C15" s="45">
        <v>8000</v>
      </c>
      <c r="D15" s="45">
        <v>0</v>
      </c>
      <c r="E15" s="45">
        <v>0</v>
      </c>
      <c r="F15" s="45">
        <v>0</v>
      </c>
      <c r="G15" s="45">
        <v>23132332.910000004</v>
      </c>
      <c r="H15" s="45">
        <v>20000</v>
      </c>
      <c r="I15" s="45">
        <v>0</v>
      </c>
      <c r="J15" s="45">
        <v>0</v>
      </c>
      <c r="K15" s="45">
        <v>0</v>
      </c>
      <c r="L15" s="45">
        <v>0</v>
      </c>
      <c r="M15" s="45">
        <v>0</v>
      </c>
      <c r="N15" s="45"/>
      <c r="O15" s="45">
        <f t="shared" si="1"/>
        <v>23160332.910000004</v>
      </c>
    </row>
    <row r="16" spans="2:15" x14ac:dyDescent="0.25">
      <c r="B16" s="44" t="s">
        <v>6</v>
      </c>
      <c r="C16" s="45">
        <v>0</v>
      </c>
      <c r="D16" s="45">
        <v>5951240.7700000005</v>
      </c>
      <c r="E16" s="45">
        <v>13092417.800000001</v>
      </c>
      <c r="F16" s="45">
        <v>6571968.5199999996</v>
      </c>
      <c r="G16" s="45">
        <v>0</v>
      </c>
      <c r="H16" s="45">
        <v>12104492.560000001</v>
      </c>
      <c r="I16" s="45">
        <v>-0.01</v>
      </c>
      <c r="J16" s="45">
        <v>-15124282.459999997</v>
      </c>
      <c r="K16" s="45">
        <v>3520845.84</v>
      </c>
      <c r="L16" s="45">
        <v>3928214.84</v>
      </c>
      <c r="M16" s="45">
        <v>4070193.32</v>
      </c>
      <c r="N16" s="45"/>
      <c r="O16" s="45">
        <f t="shared" si="1"/>
        <v>34115091.18</v>
      </c>
    </row>
    <row r="17" spans="2:15" x14ac:dyDescent="0.25">
      <c r="B17" s="43" t="s">
        <v>7</v>
      </c>
      <c r="C17" s="43">
        <f>+SUM(C18:C26)</f>
        <v>698427017.17999995</v>
      </c>
      <c r="D17" s="43">
        <f t="shared" ref="D17:N17" si="2">+SUM(D18:D26)</f>
        <v>8585881.3599999994</v>
      </c>
      <c r="E17" s="43">
        <f t="shared" si="2"/>
        <v>-681489027.47000003</v>
      </c>
      <c r="F17" s="43">
        <f t="shared" si="2"/>
        <v>9325062.2100000009</v>
      </c>
      <c r="G17" s="43">
        <f t="shared" si="2"/>
        <v>25321600.610000003</v>
      </c>
      <c r="H17" s="43">
        <f t="shared" si="2"/>
        <v>80731272.589999989</v>
      </c>
      <c r="I17" s="43">
        <f t="shared" si="2"/>
        <v>104092804.69999996</v>
      </c>
      <c r="J17" s="43">
        <f>+SUM(J18:J26)</f>
        <v>12216935.100000001</v>
      </c>
      <c r="K17" s="43">
        <f t="shared" si="2"/>
        <v>15314432.979999999</v>
      </c>
      <c r="L17" s="43">
        <f t="shared" si="2"/>
        <v>12690093.27</v>
      </c>
      <c r="M17" s="43">
        <f t="shared" si="2"/>
        <v>24194909.740000002</v>
      </c>
      <c r="N17" s="43">
        <f t="shared" si="2"/>
        <v>0</v>
      </c>
      <c r="O17" s="43">
        <f>+SUM(C17:N17)</f>
        <v>309410982.26999986</v>
      </c>
    </row>
    <row r="18" spans="2:15" x14ac:dyDescent="0.25">
      <c r="B18" s="44" t="s">
        <v>8</v>
      </c>
      <c r="C18" s="45">
        <v>2549141.92</v>
      </c>
      <c r="D18" s="45">
        <v>2615500.54</v>
      </c>
      <c r="E18" s="45">
        <v>2665115.21</v>
      </c>
      <c r="F18" s="45">
        <v>2718042.0200000005</v>
      </c>
      <c r="G18" s="45">
        <v>2849796.31</v>
      </c>
      <c r="H18" s="45">
        <v>2612101.58</v>
      </c>
      <c r="I18" s="45">
        <v>2543033.71</v>
      </c>
      <c r="J18" s="45">
        <v>1525850.26</v>
      </c>
      <c r="K18" s="45">
        <v>1513174.15</v>
      </c>
      <c r="L18" s="45">
        <v>1512327</v>
      </c>
      <c r="M18" s="45">
        <v>1534899.85</v>
      </c>
      <c r="N18" s="45"/>
      <c r="O18" s="45">
        <f t="shared" si="1"/>
        <v>24638982.550000004</v>
      </c>
    </row>
    <row r="19" spans="2:15" x14ac:dyDescent="0.25">
      <c r="B19" s="44" t="s">
        <v>9</v>
      </c>
      <c r="C19" s="45">
        <v>145999.94</v>
      </c>
      <c r="D19" s="45">
        <v>90458.54</v>
      </c>
      <c r="E19" s="45">
        <v>532300.94999999995</v>
      </c>
      <c r="F19" s="45">
        <v>534450</v>
      </c>
      <c r="G19" s="45">
        <v>131150.9</v>
      </c>
      <c r="H19" s="45">
        <v>9185111.1999999993</v>
      </c>
      <c r="I19" s="45">
        <v>9986115.7999999989</v>
      </c>
      <c r="J19" s="45">
        <v>3981150.36</v>
      </c>
      <c r="K19" s="45">
        <v>6284944.3499999996</v>
      </c>
      <c r="L19" s="45">
        <v>2575675.5499999998</v>
      </c>
      <c r="M19" s="45">
        <v>10071515.5</v>
      </c>
      <c r="N19" s="45"/>
      <c r="O19" s="45">
        <f t="shared" si="1"/>
        <v>43518873.090000004</v>
      </c>
    </row>
    <row r="20" spans="2:15" x14ac:dyDescent="0.25">
      <c r="B20" s="44" t="s">
        <v>10</v>
      </c>
      <c r="C20" s="45">
        <v>251700</v>
      </c>
      <c r="D20" s="45">
        <v>2141400</v>
      </c>
      <c r="E20" s="45">
        <v>535700</v>
      </c>
      <c r="F20" s="45">
        <v>-145404.6</v>
      </c>
      <c r="G20" s="45">
        <v>669559</v>
      </c>
      <c r="H20" s="45">
        <v>2144330</v>
      </c>
      <c r="I20" s="45">
        <v>2260600</v>
      </c>
      <c r="J20" s="45">
        <v>1803340</v>
      </c>
      <c r="K20" s="45">
        <v>1617345.7</v>
      </c>
      <c r="L20" s="45">
        <v>1609090</v>
      </c>
      <c r="M20" s="45">
        <v>2493010</v>
      </c>
      <c r="N20" s="45"/>
      <c r="O20" s="45">
        <f t="shared" si="1"/>
        <v>15380670.1</v>
      </c>
    </row>
    <row r="21" spans="2:15" x14ac:dyDescent="0.25">
      <c r="B21" s="44" t="s">
        <v>11</v>
      </c>
      <c r="C21" s="45">
        <v>0</v>
      </c>
      <c r="D21" s="45">
        <v>59050</v>
      </c>
      <c r="E21" s="45">
        <v>10319</v>
      </c>
      <c r="F21" s="45">
        <v>448223</v>
      </c>
      <c r="G21" s="45">
        <v>107216</v>
      </c>
      <c r="H21" s="45">
        <v>4775.5599999999995</v>
      </c>
      <c r="I21" s="45">
        <v>110225</v>
      </c>
      <c r="J21" s="45">
        <v>13809</v>
      </c>
      <c r="K21" s="45">
        <v>189286</v>
      </c>
      <c r="L21" s="45">
        <v>192060</v>
      </c>
      <c r="M21" s="45">
        <v>489937.63</v>
      </c>
      <c r="N21" s="45"/>
      <c r="O21" s="45">
        <f t="shared" si="1"/>
        <v>1624901.19</v>
      </c>
    </row>
    <row r="22" spans="2:15" x14ac:dyDescent="0.25">
      <c r="B22" s="44" t="s">
        <v>12</v>
      </c>
      <c r="C22" s="45">
        <v>0</v>
      </c>
      <c r="D22" s="45">
        <v>0</v>
      </c>
      <c r="E22" s="45">
        <v>229000.03999999998</v>
      </c>
      <c r="F22" s="45">
        <v>365674</v>
      </c>
      <c r="G22" s="45">
        <v>15350030.060000001</v>
      </c>
      <c r="H22" s="45">
        <v>61341363.789999999</v>
      </c>
      <c r="I22" s="45">
        <v>232364.45</v>
      </c>
      <c r="J22" s="45">
        <v>92692.32</v>
      </c>
      <c r="K22" s="45">
        <v>146389.57999999999</v>
      </c>
      <c r="L22" s="45">
        <v>222948</v>
      </c>
      <c r="M22" s="45">
        <v>298765.33</v>
      </c>
      <c r="N22" s="45"/>
      <c r="O22" s="45">
        <f t="shared" si="1"/>
        <v>78279227.569999993</v>
      </c>
    </row>
    <row r="23" spans="2:15" x14ac:dyDescent="0.25">
      <c r="B23" s="44" t="s">
        <v>13</v>
      </c>
      <c r="C23" s="45">
        <v>2231242.7000000002</v>
      </c>
      <c r="D23" s="45">
        <v>2148988.7600000002</v>
      </c>
      <c r="E23" s="45">
        <v>2030824.0599999998</v>
      </c>
      <c r="F23" s="45">
        <v>3492809.69</v>
      </c>
      <c r="G23" s="45">
        <v>1880319.04</v>
      </c>
      <c r="H23" s="45">
        <v>2232105.06</v>
      </c>
      <c r="I23" s="45">
        <v>1823209.99</v>
      </c>
      <c r="J23" s="45">
        <v>1688758.68</v>
      </c>
      <c r="K23" s="45">
        <v>2018505.6</v>
      </c>
      <c r="L23" s="45">
        <v>2074701.59</v>
      </c>
      <c r="M23" s="45">
        <v>1710615.42</v>
      </c>
      <c r="N23" s="45"/>
      <c r="O23" s="45">
        <f t="shared" si="1"/>
        <v>23332080.590000004</v>
      </c>
    </row>
    <row r="24" spans="2:15" x14ac:dyDescent="0.25">
      <c r="B24" s="44" t="s">
        <v>14</v>
      </c>
      <c r="C24" s="45">
        <v>233640</v>
      </c>
      <c r="D24" s="45">
        <v>192024.75</v>
      </c>
      <c r="E24" s="45">
        <v>647580.9</v>
      </c>
      <c r="F24" s="45">
        <v>1770</v>
      </c>
      <c r="G24" s="45">
        <v>205957.01</v>
      </c>
      <c r="H24" s="45">
        <v>333687.85000000003</v>
      </c>
      <c r="I24" s="45">
        <v>108076.68000000001</v>
      </c>
      <c r="J24" s="45">
        <v>320686.74</v>
      </c>
      <c r="K24" s="45">
        <v>857679.75</v>
      </c>
      <c r="L24" s="45">
        <v>63799.45</v>
      </c>
      <c r="M24" s="45">
        <v>1308943.3400000001</v>
      </c>
      <c r="N24" s="45"/>
      <c r="O24" s="45">
        <f t="shared" si="1"/>
        <v>4273846.47</v>
      </c>
    </row>
    <row r="25" spans="2:15" x14ac:dyDescent="0.25">
      <c r="B25" s="44" t="s">
        <v>15</v>
      </c>
      <c r="C25" s="45">
        <v>693015292.62</v>
      </c>
      <c r="D25" s="45">
        <v>1338458.77</v>
      </c>
      <c r="E25" s="45">
        <v>-688156564.63</v>
      </c>
      <c r="F25" s="45">
        <v>529888.90000000014</v>
      </c>
      <c r="G25" s="45">
        <v>2457277.5200000014</v>
      </c>
      <c r="H25" s="45">
        <v>2102327.7400000002</v>
      </c>
      <c r="I25" s="45">
        <v>86991950.069999963</v>
      </c>
      <c r="J25" s="45">
        <v>1522816.07</v>
      </c>
      <c r="K25" s="45">
        <v>2198382.85</v>
      </c>
      <c r="L25" s="45">
        <v>2140379.6800000002</v>
      </c>
      <c r="M25" s="45">
        <v>4115261.57</v>
      </c>
      <c r="N25" s="45"/>
      <c r="O25" s="45">
        <f t="shared" si="1"/>
        <v>108255471.15999994</v>
      </c>
    </row>
    <row r="26" spans="2:15" x14ac:dyDescent="0.25">
      <c r="B26" s="44" t="s">
        <v>16</v>
      </c>
      <c r="C26" s="45">
        <v>0</v>
      </c>
      <c r="D26" s="45">
        <v>0</v>
      </c>
      <c r="E26" s="45">
        <v>16697</v>
      </c>
      <c r="F26" s="45">
        <v>1379609.2000000002</v>
      </c>
      <c r="G26" s="45">
        <v>1670294.77</v>
      </c>
      <c r="H26" s="45">
        <v>775469.81</v>
      </c>
      <c r="I26" s="45">
        <v>37229</v>
      </c>
      <c r="J26" s="45">
        <v>1267831.67</v>
      </c>
      <c r="K26" s="45">
        <v>488725</v>
      </c>
      <c r="L26" s="45">
        <v>2299112</v>
      </c>
      <c r="M26" s="45">
        <v>2171961.1</v>
      </c>
      <c r="N26" s="45"/>
      <c r="O26" s="45">
        <f t="shared" si="1"/>
        <v>10106929.550000001</v>
      </c>
    </row>
    <row r="27" spans="2:15" x14ac:dyDescent="0.25">
      <c r="B27" s="43" t="s">
        <v>17</v>
      </c>
      <c r="C27" s="43">
        <f>+SUM(C28:C36)</f>
        <v>2472215.33</v>
      </c>
      <c r="D27" s="43">
        <f t="shared" ref="D27:N27" si="3">+SUM(D28:D36)</f>
        <v>2369094.2999999998</v>
      </c>
      <c r="E27" s="43">
        <f t="shared" si="3"/>
        <v>-124726.05000000005</v>
      </c>
      <c r="F27" s="43">
        <f t="shared" si="3"/>
        <v>6115911.0799999991</v>
      </c>
      <c r="G27" s="43">
        <f t="shared" si="3"/>
        <v>2348394.3400000003</v>
      </c>
      <c r="H27" s="43">
        <f t="shared" si="3"/>
        <v>5353762.8900000006</v>
      </c>
      <c r="I27" s="43">
        <f t="shared" si="3"/>
        <v>9511028.5199999996</v>
      </c>
      <c r="J27" s="43">
        <f t="shared" si="3"/>
        <v>-11367743.289999999</v>
      </c>
      <c r="K27" s="43">
        <f t="shared" si="3"/>
        <v>4463390.0399999991</v>
      </c>
      <c r="L27" s="43">
        <f t="shared" si="3"/>
        <v>2496918.4899999998</v>
      </c>
      <c r="M27" s="43">
        <f t="shared" si="3"/>
        <v>1807394.89</v>
      </c>
      <c r="N27" s="43">
        <f t="shared" si="3"/>
        <v>0</v>
      </c>
      <c r="O27" s="43">
        <f>+SUM(C27:N27)</f>
        <v>25445640.539999999</v>
      </c>
    </row>
    <row r="28" spans="2:15" x14ac:dyDescent="0.25">
      <c r="B28" s="44" t="s">
        <v>18</v>
      </c>
      <c r="C28" s="45">
        <v>46465</v>
      </c>
      <c r="D28" s="45">
        <v>277530.38</v>
      </c>
      <c r="E28" s="45">
        <v>-534022.28</v>
      </c>
      <c r="F28" s="45">
        <v>3103644.4299999997</v>
      </c>
      <c r="G28" s="45">
        <v>371919.6</v>
      </c>
      <c r="H28" s="45">
        <v>1273386.6000000001</v>
      </c>
      <c r="I28" s="45">
        <v>1550996.1600000001</v>
      </c>
      <c r="J28" s="45">
        <v>-4454490.0999999996</v>
      </c>
      <c r="K28" s="45">
        <v>88442.92</v>
      </c>
      <c r="L28" s="45">
        <v>470712.21</v>
      </c>
      <c r="M28" s="45">
        <v>175696.38</v>
      </c>
      <c r="N28" s="45"/>
      <c r="O28" s="45">
        <f t="shared" si="1"/>
        <v>2370281.3000000007</v>
      </c>
    </row>
    <row r="29" spans="2:15" x14ac:dyDescent="0.25">
      <c r="B29" s="44" t="s">
        <v>19</v>
      </c>
      <c r="C29" s="45">
        <v>563037</v>
      </c>
      <c r="D29" s="45">
        <v>1689</v>
      </c>
      <c r="E29" s="45">
        <v>725346</v>
      </c>
      <c r="F29" s="45">
        <v>55947.1</v>
      </c>
      <c r="G29" s="45">
        <v>15006.01</v>
      </c>
      <c r="H29" s="45">
        <v>0</v>
      </c>
      <c r="I29" s="45">
        <v>-1070939.1000000001</v>
      </c>
      <c r="J29" s="45">
        <v>0</v>
      </c>
      <c r="K29" s="45">
        <v>1361205.11</v>
      </c>
      <c r="L29" s="45">
        <v>120330.15</v>
      </c>
      <c r="M29" s="45">
        <v>60789.16</v>
      </c>
      <c r="N29" s="45"/>
      <c r="O29" s="45">
        <f t="shared" si="1"/>
        <v>1832410.43</v>
      </c>
    </row>
    <row r="30" spans="2:15" x14ac:dyDescent="0.25">
      <c r="B30" s="44" t="s">
        <v>20</v>
      </c>
      <c r="C30" s="45">
        <v>0</v>
      </c>
      <c r="D30" s="45">
        <v>347204.05</v>
      </c>
      <c r="E30" s="45">
        <v>207531.7</v>
      </c>
      <c r="F30" s="45">
        <v>135154.57</v>
      </c>
      <c r="G30" s="45">
        <v>634378.9</v>
      </c>
      <c r="H30" s="45">
        <v>0</v>
      </c>
      <c r="I30" s="45">
        <v>-1315663.42</v>
      </c>
      <c r="J30" s="45">
        <v>413673.4</v>
      </c>
      <c r="K30" s="45">
        <v>1335237.3499999999</v>
      </c>
      <c r="L30" s="45">
        <v>371980.23</v>
      </c>
      <c r="M30" s="45">
        <v>19290</v>
      </c>
      <c r="N30" s="45"/>
      <c r="O30" s="45">
        <f t="shared" si="1"/>
        <v>2148786.7800000003</v>
      </c>
    </row>
    <row r="31" spans="2:15" x14ac:dyDescent="0.25">
      <c r="B31" s="44" t="s">
        <v>21</v>
      </c>
      <c r="C31" s="45">
        <v>0</v>
      </c>
      <c r="D31" s="45">
        <v>0</v>
      </c>
      <c r="E31" s="45">
        <v>10440.58</v>
      </c>
      <c r="F31" s="45">
        <v>708.02</v>
      </c>
      <c r="G31" s="45">
        <v>1652.55</v>
      </c>
      <c r="H31" s="45">
        <v>0</v>
      </c>
      <c r="I31" s="45">
        <v>-12801.15</v>
      </c>
      <c r="J31" s="45">
        <v>0</v>
      </c>
      <c r="K31" s="45">
        <v>12801.15</v>
      </c>
      <c r="L31" s="45">
        <v>0</v>
      </c>
      <c r="M31" s="45">
        <v>0</v>
      </c>
      <c r="N31" s="45"/>
      <c r="O31" s="45">
        <f t="shared" si="1"/>
        <v>12801.15</v>
      </c>
    </row>
    <row r="32" spans="2:15" x14ac:dyDescent="0.25">
      <c r="B32" s="44" t="s">
        <v>22</v>
      </c>
      <c r="C32" s="45">
        <v>0</v>
      </c>
      <c r="D32" s="45">
        <v>1026</v>
      </c>
      <c r="E32" s="45">
        <v>95129.65</v>
      </c>
      <c r="F32" s="45">
        <v>598395.16</v>
      </c>
      <c r="G32" s="45">
        <v>4109.87</v>
      </c>
      <c r="H32" s="45">
        <v>42332.14</v>
      </c>
      <c r="I32" s="45">
        <v>732826.09</v>
      </c>
      <c r="J32" s="45">
        <v>-30297.15</v>
      </c>
      <c r="K32" s="45">
        <v>17496</v>
      </c>
      <c r="L32" s="45">
        <v>7771</v>
      </c>
      <c r="M32" s="45">
        <v>3956.5</v>
      </c>
      <c r="N32" s="45"/>
      <c r="O32" s="45">
        <f t="shared" si="1"/>
        <v>1472745.2600000002</v>
      </c>
    </row>
    <row r="33" spans="2:15" x14ac:dyDescent="0.25">
      <c r="B33" s="44" t="s">
        <v>23</v>
      </c>
      <c r="C33" s="45">
        <v>769649.92</v>
      </c>
      <c r="D33" s="45">
        <v>27896.78</v>
      </c>
      <c r="E33" s="45">
        <v>-2155024.69</v>
      </c>
      <c r="F33" s="45">
        <v>818231.75</v>
      </c>
      <c r="G33" s="45">
        <v>2310.4</v>
      </c>
      <c r="H33" s="45">
        <v>2556431.66</v>
      </c>
      <c r="I33" s="45">
        <v>7134905.0700000003</v>
      </c>
      <c r="J33" s="45">
        <v>-8147588.5599999996</v>
      </c>
      <c r="K33" s="45">
        <v>10838.04</v>
      </c>
      <c r="L33" s="45">
        <v>5544.88</v>
      </c>
      <c r="M33" s="45">
        <v>5956.44</v>
      </c>
      <c r="N33" s="45"/>
      <c r="O33" s="45">
        <f t="shared" si="1"/>
        <v>1029151.690000001</v>
      </c>
    </row>
    <row r="34" spans="2:15" x14ac:dyDescent="0.25">
      <c r="B34" s="44" t="s">
        <v>24</v>
      </c>
      <c r="C34" s="45">
        <v>800423.41</v>
      </c>
      <c r="D34" s="45">
        <v>654226.30000000005</v>
      </c>
      <c r="E34" s="45">
        <v>837876.83000000007</v>
      </c>
      <c r="F34" s="45">
        <v>863104.59</v>
      </c>
      <c r="G34" s="45">
        <v>928256.90000000014</v>
      </c>
      <c r="H34" s="45">
        <v>1319040.8700000001</v>
      </c>
      <c r="I34" s="45">
        <v>1579824.1199999999</v>
      </c>
      <c r="J34" s="45">
        <v>-2804.52</v>
      </c>
      <c r="K34" s="45">
        <v>894384.03</v>
      </c>
      <c r="L34" s="45">
        <v>927337.93</v>
      </c>
      <c r="M34" s="45">
        <v>931544.44</v>
      </c>
      <c r="N34" s="45"/>
      <c r="O34" s="45">
        <f t="shared" si="1"/>
        <v>9733214.9000000004</v>
      </c>
    </row>
    <row r="35" spans="2:15" x14ac:dyDescent="0.25">
      <c r="B35" s="44" t="s">
        <v>25</v>
      </c>
      <c r="C35" s="45">
        <v>0</v>
      </c>
      <c r="D35" s="45">
        <v>0</v>
      </c>
      <c r="E35" s="45">
        <v>0</v>
      </c>
      <c r="F35" s="45">
        <v>0</v>
      </c>
      <c r="G35" s="45">
        <v>0</v>
      </c>
      <c r="H35" s="45">
        <v>0</v>
      </c>
      <c r="I35" s="45">
        <v>0</v>
      </c>
      <c r="J35" s="45">
        <v>0</v>
      </c>
      <c r="K35" s="45">
        <v>0</v>
      </c>
      <c r="L35" s="45">
        <v>0</v>
      </c>
      <c r="M35" s="45">
        <v>0</v>
      </c>
      <c r="N35" s="45"/>
      <c r="O35" s="45">
        <f t="shared" si="1"/>
        <v>0</v>
      </c>
    </row>
    <row r="36" spans="2:15" x14ac:dyDescent="0.25">
      <c r="B36" s="44" t="s">
        <v>26</v>
      </c>
      <c r="C36" s="45">
        <v>292640</v>
      </c>
      <c r="D36" s="45">
        <v>1059521.79</v>
      </c>
      <c r="E36" s="45">
        <v>687996.15999999992</v>
      </c>
      <c r="F36" s="45">
        <v>540725.46</v>
      </c>
      <c r="G36" s="45">
        <v>390760.11</v>
      </c>
      <c r="H36" s="45">
        <v>162571.62</v>
      </c>
      <c r="I36" s="45">
        <v>911880.75</v>
      </c>
      <c r="J36" s="45">
        <v>853763.64</v>
      </c>
      <c r="K36" s="45">
        <v>742985.44</v>
      </c>
      <c r="L36" s="45">
        <v>593242.09</v>
      </c>
      <c r="M36" s="45">
        <v>610161.97</v>
      </c>
      <c r="N36" s="45"/>
      <c r="O36" s="45">
        <f t="shared" si="1"/>
        <v>6846249.0300000003</v>
      </c>
    </row>
    <row r="37" spans="2:15" x14ac:dyDescent="0.25">
      <c r="B37" s="43" t="s">
        <v>27</v>
      </c>
      <c r="C37" s="43">
        <f>+SUM(C38:C45)</f>
        <v>516609.55</v>
      </c>
      <c r="D37" s="43">
        <f t="shared" ref="D37:N37" si="4">+SUM(D38:D45)</f>
        <v>516609.55</v>
      </c>
      <c r="E37" s="43">
        <f t="shared" si="4"/>
        <v>101276609.55</v>
      </c>
      <c r="F37" s="43">
        <f t="shared" si="4"/>
        <v>516609.55</v>
      </c>
      <c r="G37" s="43">
        <f t="shared" si="4"/>
        <v>695234.3</v>
      </c>
      <c r="H37" s="43">
        <f t="shared" si="4"/>
        <v>500609.55</v>
      </c>
      <c r="I37" s="43">
        <f t="shared" si="4"/>
        <v>665060.5</v>
      </c>
      <c r="J37" s="43">
        <f t="shared" si="4"/>
        <v>584609.55000000005</v>
      </c>
      <c r="K37" s="43">
        <f t="shared" si="4"/>
        <v>383834.85000000003</v>
      </c>
      <c r="L37" s="43">
        <f t="shared" si="4"/>
        <v>619609.55000000005</v>
      </c>
      <c r="M37" s="43">
        <f t="shared" si="4"/>
        <v>1068609.55</v>
      </c>
      <c r="N37" s="43">
        <f t="shared" si="4"/>
        <v>0</v>
      </c>
      <c r="O37" s="43">
        <f>+SUM(C37:N37)</f>
        <v>107344006.04999997</v>
      </c>
    </row>
    <row r="38" spans="2:15" x14ac:dyDescent="0.25">
      <c r="B38" s="44" t="s">
        <v>28</v>
      </c>
      <c r="C38" s="45">
        <v>516609.55</v>
      </c>
      <c r="D38" s="45">
        <v>516609.55</v>
      </c>
      <c r="E38" s="45">
        <v>1276609.55</v>
      </c>
      <c r="F38" s="45">
        <v>516609.55</v>
      </c>
      <c r="G38" s="45">
        <v>695234.3</v>
      </c>
      <c r="H38" s="45">
        <v>500609.55</v>
      </c>
      <c r="I38" s="45">
        <v>333984.8</v>
      </c>
      <c r="J38" s="45">
        <v>584609.55000000005</v>
      </c>
      <c r="K38" s="45">
        <v>714910.55</v>
      </c>
      <c r="L38" s="45">
        <v>619609.55000000005</v>
      </c>
      <c r="M38" s="45">
        <v>1068609.55</v>
      </c>
      <c r="N38" s="45"/>
      <c r="O38" s="45">
        <f t="shared" si="1"/>
        <v>7344006.0499999989</v>
      </c>
    </row>
    <row r="39" spans="2:15" x14ac:dyDescent="0.25">
      <c r="B39" s="44" t="s">
        <v>29</v>
      </c>
      <c r="C39" s="45">
        <v>0</v>
      </c>
      <c r="D39" s="45">
        <v>0</v>
      </c>
      <c r="E39" s="45">
        <v>0</v>
      </c>
      <c r="F39" s="45">
        <v>0</v>
      </c>
      <c r="G39" s="45">
        <v>0</v>
      </c>
      <c r="H39" s="45">
        <v>0</v>
      </c>
      <c r="I39" s="45">
        <v>331075.7</v>
      </c>
      <c r="J39" s="46">
        <v>0</v>
      </c>
      <c r="K39" s="45">
        <v>-331075.7</v>
      </c>
      <c r="L39" s="45">
        <v>0</v>
      </c>
      <c r="M39" s="45">
        <v>0</v>
      </c>
      <c r="N39" s="45"/>
      <c r="O39" s="45">
        <f t="shared" si="1"/>
        <v>0</v>
      </c>
    </row>
    <row r="40" spans="2:15" x14ac:dyDescent="0.25">
      <c r="B40" s="44" t="s">
        <v>30</v>
      </c>
      <c r="C40" s="45">
        <v>0</v>
      </c>
      <c r="D40" s="45">
        <v>0</v>
      </c>
      <c r="E40" s="45">
        <v>0</v>
      </c>
      <c r="F40" s="45">
        <v>0</v>
      </c>
      <c r="G40" s="45">
        <v>0</v>
      </c>
      <c r="H40" s="45">
        <v>0</v>
      </c>
      <c r="I40" s="45">
        <v>0</v>
      </c>
      <c r="J40" s="46">
        <v>0</v>
      </c>
      <c r="K40" s="46">
        <v>0</v>
      </c>
      <c r="L40" s="45">
        <v>0</v>
      </c>
      <c r="M40" s="45">
        <v>0</v>
      </c>
      <c r="N40" s="45"/>
      <c r="O40" s="45">
        <f t="shared" si="1"/>
        <v>0</v>
      </c>
    </row>
    <row r="41" spans="2:15" x14ac:dyDescent="0.25">
      <c r="B41" s="44" t="s">
        <v>31</v>
      </c>
      <c r="C41" s="45">
        <v>0</v>
      </c>
      <c r="D41" s="45">
        <v>0</v>
      </c>
      <c r="E41" s="45">
        <v>0</v>
      </c>
      <c r="F41" s="45">
        <v>0</v>
      </c>
      <c r="G41" s="45">
        <v>0</v>
      </c>
      <c r="H41" s="45">
        <v>0</v>
      </c>
      <c r="I41" s="45">
        <v>0</v>
      </c>
      <c r="J41" s="46">
        <v>0</v>
      </c>
      <c r="K41" s="46">
        <v>0</v>
      </c>
      <c r="L41" s="45">
        <v>0</v>
      </c>
      <c r="M41" s="45"/>
      <c r="N41" s="45"/>
      <c r="O41" s="45">
        <f t="shared" si="1"/>
        <v>0</v>
      </c>
    </row>
    <row r="42" spans="2:15" x14ac:dyDescent="0.25">
      <c r="B42" s="44" t="s">
        <v>32</v>
      </c>
      <c r="C42" s="45">
        <v>0</v>
      </c>
      <c r="D42" s="45">
        <v>0</v>
      </c>
      <c r="E42" s="45">
        <v>0</v>
      </c>
      <c r="F42" s="45">
        <v>0</v>
      </c>
      <c r="G42" s="45">
        <v>0</v>
      </c>
      <c r="H42" s="45">
        <v>0</v>
      </c>
      <c r="I42" s="45">
        <v>0</v>
      </c>
      <c r="J42" s="46">
        <v>0</v>
      </c>
      <c r="K42" s="46">
        <v>0</v>
      </c>
      <c r="L42" s="45">
        <v>0</v>
      </c>
      <c r="M42" s="45">
        <v>0</v>
      </c>
      <c r="N42" s="45"/>
      <c r="O42" s="45">
        <f t="shared" si="1"/>
        <v>0</v>
      </c>
    </row>
    <row r="43" spans="2:15" x14ac:dyDescent="0.25">
      <c r="B43" s="44" t="s">
        <v>33</v>
      </c>
      <c r="C43" s="45">
        <v>0</v>
      </c>
      <c r="D43" s="45">
        <v>0</v>
      </c>
      <c r="E43" s="45">
        <v>0</v>
      </c>
      <c r="F43" s="45">
        <v>0</v>
      </c>
      <c r="G43" s="45">
        <v>0</v>
      </c>
      <c r="H43" s="45">
        <v>0</v>
      </c>
      <c r="I43" s="45">
        <v>0</v>
      </c>
      <c r="J43" s="46">
        <v>0</v>
      </c>
      <c r="K43" s="46">
        <v>0</v>
      </c>
      <c r="L43" s="45">
        <v>0</v>
      </c>
      <c r="M43" s="45">
        <v>0</v>
      </c>
      <c r="N43" s="45"/>
      <c r="O43" s="45">
        <f t="shared" si="1"/>
        <v>0</v>
      </c>
    </row>
    <row r="44" spans="2:15" x14ac:dyDescent="0.25">
      <c r="B44" s="44" t="s">
        <v>34</v>
      </c>
      <c r="C44" s="45">
        <v>0</v>
      </c>
      <c r="D44" s="45">
        <v>0</v>
      </c>
      <c r="E44" s="45">
        <v>100000000</v>
      </c>
      <c r="F44" s="45">
        <v>0</v>
      </c>
      <c r="G44" s="45">
        <v>0</v>
      </c>
      <c r="H44" s="45">
        <v>0</v>
      </c>
      <c r="I44" s="45">
        <v>0</v>
      </c>
      <c r="J44" s="46">
        <v>0</v>
      </c>
      <c r="K44" s="46">
        <v>0</v>
      </c>
      <c r="L44" s="45">
        <v>0</v>
      </c>
      <c r="M44" s="45">
        <v>0</v>
      </c>
      <c r="N44" s="45"/>
      <c r="O44" s="45">
        <f t="shared" si="1"/>
        <v>100000000</v>
      </c>
    </row>
    <row r="45" spans="2:15" x14ac:dyDescent="0.25">
      <c r="B45" s="44" t="s">
        <v>35</v>
      </c>
      <c r="C45" s="45">
        <v>0</v>
      </c>
      <c r="D45" s="45">
        <v>0</v>
      </c>
      <c r="E45" s="45">
        <v>0</v>
      </c>
      <c r="F45" s="45">
        <v>0</v>
      </c>
      <c r="G45" s="45">
        <v>0</v>
      </c>
      <c r="H45" s="45">
        <v>0</v>
      </c>
      <c r="I45" s="45">
        <v>0</v>
      </c>
      <c r="J45" s="46">
        <v>0</v>
      </c>
      <c r="K45" s="46">
        <v>0</v>
      </c>
      <c r="L45" s="45">
        <v>0</v>
      </c>
      <c r="M45" s="45">
        <v>0</v>
      </c>
      <c r="N45" s="45"/>
      <c r="O45" s="45">
        <f t="shared" si="1"/>
        <v>0</v>
      </c>
    </row>
    <row r="46" spans="2:15" x14ac:dyDescent="0.25">
      <c r="B46" s="43" t="s">
        <v>36</v>
      </c>
      <c r="C46" s="43">
        <f>+SUM(C47:C52)</f>
        <v>100000</v>
      </c>
      <c r="D46" s="43">
        <f t="shared" ref="D46:N46" si="5">+SUM(D47:D52)</f>
        <v>0</v>
      </c>
      <c r="E46" s="43">
        <f t="shared" si="5"/>
        <v>591248000</v>
      </c>
      <c r="F46" s="43">
        <f t="shared" si="5"/>
        <v>0</v>
      </c>
      <c r="G46" s="43">
        <f t="shared" si="5"/>
        <v>0</v>
      </c>
      <c r="H46" s="43">
        <f t="shared" si="5"/>
        <v>10328483.560000001</v>
      </c>
      <c r="I46" s="43">
        <f t="shared" si="5"/>
        <v>3233333.33</v>
      </c>
      <c r="J46" s="43">
        <f t="shared" si="5"/>
        <v>0</v>
      </c>
      <c r="K46" s="43">
        <f t="shared" si="5"/>
        <v>0</v>
      </c>
      <c r="L46" s="43">
        <f t="shared" si="5"/>
        <v>0</v>
      </c>
      <c r="M46" s="43">
        <f t="shared" si="5"/>
        <v>3333333.33</v>
      </c>
      <c r="N46" s="43">
        <f t="shared" si="5"/>
        <v>0</v>
      </c>
      <c r="O46" s="43">
        <f>+SUM(C46:N46)</f>
        <v>608243150.22000003</v>
      </c>
    </row>
    <row r="47" spans="2:15" x14ac:dyDescent="0.25">
      <c r="B47" s="44" t="s">
        <v>37</v>
      </c>
      <c r="C47" s="45">
        <v>100000</v>
      </c>
      <c r="D47" s="45">
        <v>0</v>
      </c>
      <c r="E47" s="45">
        <v>591248000</v>
      </c>
      <c r="F47" s="45">
        <v>0</v>
      </c>
      <c r="G47" s="45">
        <v>0</v>
      </c>
      <c r="H47" s="45">
        <v>10328483.560000001</v>
      </c>
      <c r="I47" s="45">
        <v>3233333.33</v>
      </c>
      <c r="J47" s="46">
        <v>0</v>
      </c>
      <c r="K47" s="46">
        <v>0</v>
      </c>
      <c r="L47" s="45">
        <v>0</v>
      </c>
      <c r="M47" s="45">
        <v>3333333.33</v>
      </c>
      <c r="N47" s="45"/>
      <c r="O47" s="45">
        <f t="shared" si="1"/>
        <v>608243150.22000003</v>
      </c>
    </row>
    <row r="48" spans="2:15" x14ac:dyDescent="0.25">
      <c r="B48" s="44" t="s">
        <v>38</v>
      </c>
      <c r="C48" s="45">
        <v>0</v>
      </c>
      <c r="D48" s="45">
        <v>0</v>
      </c>
      <c r="E48" s="45">
        <v>0</v>
      </c>
      <c r="F48" s="45">
        <v>0</v>
      </c>
      <c r="G48" s="45">
        <v>0</v>
      </c>
      <c r="H48" s="45">
        <v>0</v>
      </c>
      <c r="I48" s="45">
        <v>0</v>
      </c>
      <c r="J48" s="46">
        <v>0</v>
      </c>
      <c r="K48" s="46">
        <v>0</v>
      </c>
      <c r="L48" s="45">
        <v>0</v>
      </c>
      <c r="M48" s="45">
        <v>0</v>
      </c>
      <c r="N48" s="45"/>
      <c r="O48" s="45">
        <f t="shared" si="1"/>
        <v>0</v>
      </c>
    </row>
    <row r="49" spans="2:15" x14ac:dyDescent="0.25">
      <c r="B49" s="44" t="s">
        <v>39</v>
      </c>
      <c r="C49" s="45">
        <v>0</v>
      </c>
      <c r="D49" s="45">
        <v>0</v>
      </c>
      <c r="E49" s="45">
        <v>0</v>
      </c>
      <c r="F49" s="45">
        <v>0</v>
      </c>
      <c r="G49" s="45">
        <v>0</v>
      </c>
      <c r="H49" s="45">
        <v>0</v>
      </c>
      <c r="I49" s="45">
        <v>0</v>
      </c>
      <c r="J49" s="46">
        <v>0</v>
      </c>
      <c r="K49" s="46">
        <v>0</v>
      </c>
      <c r="L49" s="45">
        <v>0</v>
      </c>
      <c r="M49" s="45">
        <v>0</v>
      </c>
      <c r="N49" s="45"/>
      <c r="O49" s="45">
        <f t="shared" si="1"/>
        <v>0</v>
      </c>
    </row>
    <row r="50" spans="2:15" x14ac:dyDescent="0.25">
      <c r="B50" s="44" t="s">
        <v>40</v>
      </c>
      <c r="C50" s="45">
        <v>0</v>
      </c>
      <c r="D50" s="45">
        <v>0</v>
      </c>
      <c r="E50" s="45">
        <v>0</v>
      </c>
      <c r="F50" s="45">
        <v>0</v>
      </c>
      <c r="G50" s="45">
        <v>0</v>
      </c>
      <c r="H50" s="45">
        <v>0</v>
      </c>
      <c r="I50" s="45">
        <v>0</v>
      </c>
      <c r="J50" s="46">
        <v>0</v>
      </c>
      <c r="K50" s="46">
        <v>0</v>
      </c>
      <c r="L50" s="45">
        <v>0</v>
      </c>
      <c r="M50" s="45">
        <v>0</v>
      </c>
      <c r="N50" s="45"/>
      <c r="O50" s="45">
        <f t="shared" si="1"/>
        <v>0</v>
      </c>
    </row>
    <row r="51" spans="2:15" x14ac:dyDescent="0.25">
      <c r="B51" s="44" t="s">
        <v>41</v>
      </c>
      <c r="C51" s="45">
        <v>0</v>
      </c>
      <c r="D51" s="45">
        <v>0</v>
      </c>
      <c r="E51" s="45">
        <v>0</v>
      </c>
      <c r="F51" s="45">
        <v>0</v>
      </c>
      <c r="G51" s="45">
        <v>0</v>
      </c>
      <c r="H51" s="45">
        <v>0</v>
      </c>
      <c r="I51" s="45">
        <v>0</v>
      </c>
      <c r="J51" s="46">
        <v>0</v>
      </c>
      <c r="K51" s="46">
        <v>0</v>
      </c>
      <c r="L51" s="45">
        <v>0</v>
      </c>
      <c r="M51" s="45">
        <v>0</v>
      </c>
      <c r="N51" s="45"/>
      <c r="O51" s="45">
        <f t="shared" si="1"/>
        <v>0</v>
      </c>
    </row>
    <row r="52" spans="2:15" x14ac:dyDescent="0.25">
      <c r="B52" s="44" t="s">
        <v>42</v>
      </c>
      <c r="C52" s="45">
        <v>0</v>
      </c>
      <c r="D52" s="45">
        <v>0</v>
      </c>
      <c r="E52" s="45">
        <v>0</v>
      </c>
      <c r="F52" s="45">
        <v>0</v>
      </c>
      <c r="G52" s="45">
        <v>0</v>
      </c>
      <c r="H52" s="45">
        <v>0</v>
      </c>
      <c r="I52" s="45">
        <v>0</v>
      </c>
      <c r="J52" s="46">
        <v>0</v>
      </c>
      <c r="K52" s="46">
        <v>0</v>
      </c>
      <c r="L52" s="45">
        <v>0</v>
      </c>
      <c r="M52" s="45">
        <v>0</v>
      </c>
      <c r="N52" s="45"/>
      <c r="O52" s="45">
        <f t="shared" si="1"/>
        <v>0</v>
      </c>
    </row>
    <row r="53" spans="2:15" x14ac:dyDescent="0.25">
      <c r="B53" s="43" t="s">
        <v>43</v>
      </c>
      <c r="C53" s="43">
        <f>+SUM(C54:C62)</f>
        <v>64310</v>
      </c>
      <c r="D53" s="43">
        <f t="shared" ref="D53:N53" si="6">+SUM(D54:D62)</f>
        <v>153430641.75</v>
      </c>
      <c r="E53" s="43">
        <f t="shared" si="6"/>
        <v>96519388.75</v>
      </c>
      <c r="F53" s="43">
        <f t="shared" si="6"/>
        <v>130407798.81999999</v>
      </c>
      <c r="G53" s="43">
        <f t="shared" si="6"/>
        <v>432026799.13999999</v>
      </c>
      <c r="H53" s="43">
        <f t="shared" si="6"/>
        <v>30212686.32</v>
      </c>
      <c r="I53" s="43">
        <f t="shared" si="6"/>
        <v>73948236.760000005</v>
      </c>
      <c r="J53" s="43">
        <f t="shared" si="6"/>
        <v>920299.99</v>
      </c>
      <c r="K53" s="43">
        <f t="shared" si="6"/>
        <v>4955</v>
      </c>
      <c r="L53" s="43">
        <f t="shared" si="6"/>
        <v>36050.18</v>
      </c>
      <c r="M53" s="43">
        <f t="shared" si="6"/>
        <v>83885</v>
      </c>
      <c r="N53" s="43">
        <f t="shared" si="6"/>
        <v>0</v>
      </c>
      <c r="O53" s="43">
        <f>+SUM(C53:N53)</f>
        <v>917655051.71000004</v>
      </c>
    </row>
    <row r="54" spans="2:15" x14ac:dyDescent="0.25">
      <c r="B54" s="44" t="s">
        <v>44</v>
      </c>
      <c r="C54" s="45">
        <v>64310</v>
      </c>
      <c r="D54" s="45">
        <v>755220</v>
      </c>
      <c r="E54" s="45">
        <v>11995</v>
      </c>
      <c r="F54" s="45">
        <v>151785.02000000002</v>
      </c>
      <c r="G54" s="45">
        <v>8772711.6400000006</v>
      </c>
      <c r="H54" s="45">
        <v>63599.99</v>
      </c>
      <c r="I54" s="45">
        <v>0</v>
      </c>
      <c r="J54" s="45">
        <v>920299.99</v>
      </c>
      <c r="K54" s="45">
        <v>4955</v>
      </c>
      <c r="L54" s="45">
        <v>16629.740000000002</v>
      </c>
      <c r="M54" s="45">
        <v>83885</v>
      </c>
      <c r="N54" s="45"/>
      <c r="O54" s="45">
        <f t="shared" si="1"/>
        <v>10845391.380000001</v>
      </c>
    </row>
    <row r="55" spans="2:15" x14ac:dyDescent="0.25">
      <c r="B55" s="44" t="s">
        <v>45</v>
      </c>
      <c r="C55" s="45">
        <v>0</v>
      </c>
      <c r="D55" s="45">
        <v>132160</v>
      </c>
      <c r="E55" s="45">
        <v>0</v>
      </c>
      <c r="F55" s="45">
        <v>0</v>
      </c>
      <c r="G55" s="45">
        <v>0</v>
      </c>
      <c r="H55" s="45">
        <v>0</v>
      </c>
      <c r="I55" s="45">
        <v>0</v>
      </c>
      <c r="J55" s="46">
        <v>0</v>
      </c>
      <c r="K55" s="46">
        <v>0</v>
      </c>
      <c r="L55" s="45">
        <v>0</v>
      </c>
      <c r="M55" s="45">
        <v>0</v>
      </c>
      <c r="N55" s="45"/>
      <c r="O55" s="45">
        <f t="shared" si="1"/>
        <v>132160</v>
      </c>
    </row>
    <row r="56" spans="2:15" x14ac:dyDescent="0.25">
      <c r="B56" s="44" t="s">
        <v>46</v>
      </c>
      <c r="C56" s="45">
        <v>0</v>
      </c>
      <c r="D56" s="45">
        <v>0</v>
      </c>
      <c r="E56" s="45">
        <v>0</v>
      </c>
      <c r="F56" s="45">
        <v>41342.300000000003</v>
      </c>
      <c r="G56" s="45">
        <v>0</v>
      </c>
      <c r="H56" s="45">
        <v>0</v>
      </c>
      <c r="I56" s="45">
        <v>0</v>
      </c>
      <c r="J56" s="46">
        <v>0</v>
      </c>
      <c r="K56" s="46">
        <v>0</v>
      </c>
      <c r="L56" s="45">
        <v>0</v>
      </c>
      <c r="M56" s="45">
        <v>0</v>
      </c>
      <c r="N56" s="45"/>
      <c r="O56" s="45">
        <f t="shared" si="1"/>
        <v>41342.300000000003</v>
      </c>
    </row>
    <row r="57" spans="2:15" x14ac:dyDescent="0.25">
      <c r="B57" s="44" t="s">
        <v>47</v>
      </c>
      <c r="C57" s="45">
        <v>0</v>
      </c>
      <c r="D57" s="45">
        <v>0</v>
      </c>
      <c r="E57" s="45">
        <v>0</v>
      </c>
      <c r="F57" s="45">
        <v>0</v>
      </c>
      <c r="G57" s="45">
        <v>0</v>
      </c>
      <c r="H57" s="45">
        <v>583439.19999999995</v>
      </c>
      <c r="I57" s="45">
        <v>0</v>
      </c>
      <c r="J57" s="46">
        <v>0</v>
      </c>
      <c r="K57" s="46">
        <v>0</v>
      </c>
      <c r="L57" s="45">
        <v>0</v>
      </c>
      <c r="M57" s="45">
        <v>0</v>
      </c>
      <c r="N57" s="45"/>
      <c r="O57" s="45">
        <f t="shared" si="1"/>
        <v>583439.19999999995</v>
      </c>
    </row>
    <row r="58" spans="2:15" x14ac:dyDescent="0.25">
      <c r="B58" s="44" t="s">
        <v>48</v>
      </c>
      <c r="C58" s="45">
        <v>0</v>
      </c>
      <c r="D58" s="45">
        <v>135228</v>
      </c>
      <c r="E58" s="45">
        <v>0</v>
      </c>
      <c r="F58" s="45">
        <v>356271.5</v>
      </c>
      <c r="G58" s="45">
        <v>0</v>
      </c>
      <c r="H58" s="45">
        <v>453636.83999999997</v>
      </c>
      <c r="I58" s="45">
        <v>111547.75999999998</v>
      </c>
      <c r="J58" s="46">
        <v>0</v>
      </c>
      <c r="K58" s="46">
        <v>0</v>
      </c>
      <c r="L58" s="45">
        <v>19420.439999999999</v>
      </c>
      <c r="M58" s="45">
        <v>0</v>
      </c>
      <c r="N58" s="45"/>
      <c r="O58" s="45">
        <f t="shared" si="1"/>
        <v>1076104.5399999998</v>
      </c>
    </row>
    <row r="59" spans="2:15" x14ac:dyDescent="0.25">
      <c r="B59" s="44" t="s">
        <v>49</v>
      </c>
      <c r="C59" s="45">
        <v>0</v>
      </c>
      <c r="D59" s="45">
        <v>0</v>
      </c>
      <c r="E59" s="45">
        <v>424800</v>
      </c>
      <c r="F59" s="45">
        <v>0</v>
      </c>
      <c r="G59" s="45">
        <v>0</v>
      </c>
      <c r="H59" s="45">
        <v>0</v>
      </c>
      <c r="I59" s="45">
        <v>0</v>
      </c>
      <c r="J59" s="46">
        <v>0</v>
      </c>
      <c r="K59" s="46">
        <v>0</v>
      </c>
      <c r="L59" s="45">
        <v>0</v>
      </c>
      <c r="M59" s="45">
        <v>0</v>
      </c>
      <c r="N59" s="45"/>
      <c r="O59" s="45">
        <f t="shared" si="1"/>
        <v>424800</v>
      </c>
    </row>
    <row r="60" spans="2:15" x14ac:dyDescent="0.25">
      <c r="B60" s="44" t="s">
        <v>50</v>
      </c>
      <c r="C60" s="45">
        <v>0</v>
      </c>
      <c r="D60" s="45">
        <v>0</v>
      </c>
      <c r="E60" s="45">
        <v>0</v>
      </c>
      <c r="F60" s="45">
        <v>0</v>
      </c>
      <c r="G60" s="45">
        <v>0</v>
      </c>
      <c r="H60" s="45">
        <v>0</v>
      </c>
      <c r="I60" s="45">
        <v>0</v>
      </c>
      <c r="J60" s="46">
        <v>0</v>
      </c>
      <c r="K60" s="46">
        <v>0</v>
      </c>
      <c r="L60" s="45">
        <v>0</v>
      </c>
      <c r="M60" s="45">
        <v>0</v>
      </c>
      <c r="N60" s="45"/>
      <c r="O60" s="45">
        <f t="shared" si="1"/>
        <v>0</v>
      </c>
    </row>
    <row r="61" spans="2:15" x14ac:dyDescent="0.25">
      <c r="B61" s="44" t="s">
        <v>51</v>
      </c>
      <c r="C61" s="45">
        <v>0</v>
      </c>
      <c r="D61" s="45">
        <v>0</v>
      </c>
      <c r="E61" s="45">
        <v>0</v>
      </c>
      <c r="F61" s="45">
        <v>0</v>
      </c>
      <c r="G61" s="45">
        <v>0</v>
      </c>
      <c r="H61" s="45">
        <v>0</v>
      </c>
      <c r="I61" s="45">
        <v>0</v>
      </c>
      <c r="J61" s="46">
        <v>0</v>
      </c>
      <c r="K61" s="46">
        <v>0</v>
      </c>
      <c r="L61" s="45">
        <v>0</v>
      </c>
      <c r="M61" s="45">
        <v>0</v>
      </c>
      <c r="N61" s="45"/>
      <c r="O61" s="45">
        <f t="shared" si="1"/>
        <v>0</v>
      </c>
    </row>
    <row r="62" spans="2:15" x14ac:dyDescent="0.25">
      <c r="B62" s="44" t="s">
        <v>52</v>
      </c>
      <c r="C62" s="45">
        <v>0</v>
      </c>
      <c r="D62" s="45">
        <v>152408033.75</v>
      </c>
      <c r="E62" s="45">
        <v>96082593.75</v>
      </c>
      <c r="F62" s="45">
        <v>129858400</v>
      </c>
      <c r="G62" s="45">
        <v>423254087.5</v>
      </c>
      <c r="H62" s="45">
        <v>29112010.289999999</v>
      </c>
      <c r="I62" s="45">
        <v>73836689</v>
      </c>
      <c r="J62" s="45">
        <v>0</v>
      </c>
      <c r="K62" s="46">
        <v>0</v>
      </c>
      <c r="L62" s="45">
        <v>0</v>
      </c>
      <c r="M62" s="45">
        <v>0</v>
      </c>
      <c r="N62" s="45"/>
      <c r="O62" s="45">
        <f t="shared" si="1"/>
        <v>904551814.28999996</v>
      </c>
    </row>
    <row r="63" spans="2:15" x14ac:dyDescent="0.25">
      <c r="B63" s="43" t="s">
        <v>53</v>
      </c>
      <c r="C63" s="43">
        <f>+SUM(C64:C67)</f>
        <v>344297022.09000003</v>
      </c>
      <c r="D63" s="43">
        <f t="shared" ref="D63:N63" si="7">+SUM(D64:D67)</f>
        <v>10001353.300000001</v>
      </c>
      <c r="E63" s="43">
        <f t="shared" si="7"/>
        <v>103099180.21000001</v>
      </c>
      <c r="F63" s="43">
        <f t="shared" si="7"/>
        <v>96648698.499999985</v>
      </c>
      <c r="G63" s="43">
        <f t="shared" si="7"/>
        <v>266501776.63999999</v>
      </c>
      <c r="H63" s="43">
        <f t="shared" si="7"/>
        <v>170751921.49000001</v>
      </c>
      <c r="I63" s="43">
        <f t="shared" si="7"/>
        <v>3513978750.9499998</v>
      </c>
      <c r="J63" s="43">
        <f t="shared" si="7"/>
        <v>499658807.02999997</v>
      </c>
      <c r="K63" s="43">
        <f t="shared" si="7"/>
        <v>418974145.17000002</v>
      </c>
      <c r="L63" s="43">
        <f t="shared" si="7"/>
        <v>417905975.93000001</v>
      </c>
      <c r="M63" s="43">
        <f t="shared" si="7"/>
        <v>275195500.36000001</v>
      </c>
      <c r="N63" s="43">
        <f t="shared" si="7"/>
        <v>0</v>
      </c>
      <c r="O63" s="43">
        <f>+SUM(C63:N63)</f>
        <v>6117013131.6700001</v>
      </c>
    </row>
    <row r="64" spans="2:15" x14ac:dyDescent="0.25">
      <c r="B64" s="44" t="s">
        <v>54</v>
      </c>
      <c r="C64" s="45">
        <v>344297022.09000003</v>
      </c>
      <c r="D64" s="45">
        <v>10001353.300000001</v>
      </c>
      <c r="E64" s="45">
        <v>103099180.21000001</v>
      </c>
      <c r="F64" s="45">
        <v>96648698.499999985</v>
      </c>
      <c r="G64" s="45">
        <v>266501776.63999999</v>
      </c>
      <c r="H64" s="45">
        <v>170751921.49000001</v>
      </c>
      <c r="I64" s="45">
        <v>3513978750.9499998</v>
      </c>
      <c r="J64" s="45">
        <v>499658807.02999997</v>
      </c>
      <c r="K64" s="45">
        <f>419224136.88-249991.71</f>
        <v>418974145.17000002</v>
      </c>
      <c r="L64" s="45">
        <v>417905975.93000001</v>
      </c>
      <c r="M64" s="45">
        <v>221306676.05000001</v>
      </c>
      <c r="N64" s="45"/>
      <c r="O64" s="45">
        <f t="shared" si="1"/>
        <v>6063124307.3600006</v>
      </c>
    </row>
    <row r="65" spans="2:15" x14ac:dyDescent="0.25">
      <c r="B65" s="44" t="s">
        <v>55</v>
      </c>
      <c r="C65" s="45">
        <v>0</v>
      </c>
      <c r="D65" s="45">
        <v>0</v>
      </c>
      <c r="E65" s="45">
        <v>0</v>
      </c>
      <c r="F65" s="45">
        <v>0</v>
      </c>
      <c r="G65" s="45">
        <v>0</v>
      </c>
      <c r="H65" s="45">
        <v>0</v>
      </c>
      <c r="I65" s="45">
        <v>0</v>
      </c>
      <c r="J65" s="46">
        <v>0</v>
      </c>
      <c r="K65" s="46">
        <v>0</v>
      </c>
      <c r="L65" s="45">
        <v>0</v>
      </c>
      <c r="M65" s="45">
        <v>53888824.310000002</v>
      </c>
      <c r="N65" s="45"/>
      <c r="O65" s="45">
        <f t="shared" si="1"/>
        <v>53888824.310000002</v>
      </c>
    </row>
    <row r="66" spans="2:15" x14ac:dyDescent="0.25">
      <c r="B66" s="44" t="s">
        <v>56</v>
      </c>
      <c r="C66" s="45">
        <v>0</v>
      </c>
      <c r="D66" s="45">
        <v>0</v>
      </c>
      <c r="E66" s="45">
        <v>0</v>
      </c>
      <c r="F66" s="45">
        <v>0</v>
      </c>
      <c r="G66" s="45">
        <v>0</v>
      </c>
      <c r="H66" s="45">
        <v>0</v>
      </c>
      <c r="I66" s="45">
        <v>0</v>
      </c>
      <c r="J66" s="46">
        <v>0</v>
      </c>
      <c r="K66" s="46">
        <v>0</v>
      </c>
      <c r="L66" s="45">
        <v>0</v>
      </c>
      <c r="M66" s="45">
        <v>0</v>
      </c>
      <c r="N66" s="45"/>
      <c r="O66" s="45">
        <f t="shared" si="1"/>
        <v>0</v>
      </c>
    </row>
    <row r="67" spans="2:15" x14ac:dyDescent="0.25">
      <c r="B67" s="44" t="s">
        <v>57</v>
      </c>
      <c r="C67" s="45">
        <v>0</v>
      </c>
      <c r="D67" s="45">
        <v>0</v>
      </c>
      <c r="E67" s="45">
        <v>0</v>
      </c>
      <c r="F67" s="45">
        <v>0</v>
      </c>
      <c r="G67" s="45">
        <v>0</v>
      </c>
      <c r="H67" s="45">
        <v>0</v>
      </c>
      <c r="I67" s="45">
        <v>0</v>
      </c>
      <c r="J67" s="46">
        <v>0</v>
      </c>
      <c r="K67" s="46">
        <v>0</v>
      </c>
      <c r="L67" s="45">
        <v>0</v>
      </c>
      <c r="M67" s="45">
        <v>0</v>
      </c>
      <c r="N67" s="45"/>
      <c r="O67" s="45">
        <f t="shared" si="1"/>
        <v>0</v>
      </c>
    </row>
    <row r="68" spans="2:15" x14ac:dyDescent="0.25">
      <c r="B68" s="43" t="s">
        <v>58</v>
      </c>
      <c r="C68" s="43">
        <f>+SUM(C69:C70)</f>
        <v>0</v>
      </c>
      <c r="D68" s="43">
        <f t="shared" ref="D68:N68" si="8">+SUM(D69:D70)</f>
        <v>0</v>
      </c>
      <c r="E68" s="43">
        <f t="shared" si="8"/>
        <v>0</v>
      </c>
      <c r="F68" s="43">
        <f t="shared" si="8"/>
        <v>0</v>
      </c>
      <c r="G68" s="43">
        <f t="shared" si="8"/>
        <v>0</v>
      </c>
      <c r="H68" s="43">
        <f t="shared" si="8"/>
        <v>0</v>
      </c>
      <c r="I68" s="43">
        <f t="shared" si="8"/>
        <v>0</v>
      </c>
      <c r="J68" s="43">
        <f t="shared" si="8"/>
        <v>0</v>
      </c>
      <c r="K68" s="43">
        <f t="shared" si="8"/>
        <v>0</v>
      </c>
      <c r="L68" s="43">
        <f t="shared" si="8"/>
        <v>0</v>
      </c>
      <c r="M68" s="43">
        <f t="shared" si="8"/>
        <v>0</v>
      </c>
      <c r="N68" s="43">
        <f t="shared" si="8"/>
        <v>0</v>
      </c>
      <c r="O68" s="43">
        <f t="shared" si="1"/>
        <v>0</v>
      </c>
    </row>
    <row r="69" spans="2:15" x14ac:dyDescent="0.25">
      <c r="B69" s="44" t="s">
        <v>59</v>
      </c>
      <c r="C69" s="45">
        <v>0</v>
      </c>
      <c r="D69" s="45">
        <v>0</v>
      </c>
      <c r="E69" s="45">
        <v>0</v>
      </c>
      <c r="F69" s="45">
        <v>0</v>
      </c>
      <c r="G69" s="45">
        <v>0</v>
      </c>
      <c r="H69" s="45">
        <v>0</v>
      </c>
      <c r="I69" s="45">
        <v>0</v>
      </c>
      <c r="J69" s="46">
        <v>0</v>
      </c>
      <c r="K69" s="46">
        <v>0</v>
      </c>
      <c r="L69" s="45">
        <v>0</v>
      </c>
      <c r="M69" s="45">
        <v>0</v>
      </c>
      <c r="N69" s="45"/>
      <c r="O69" s="45">
        <f t="shared" si="1"/>
        <v>0</v>
      </c>
    </row>
    <row r="70" spans="2:15" x14ac:dyDescent="0.25">
      <c r="B70" s="44" t="s">
        <v>60</v>
      </c>
      <c r="C70" s="45">
        <v>0</v>
      </c>
      <c r="D70" s="45">
        <v>0</v>
      </c>
      <c r="E70" s="45">
        <v>0</v>
      </c>
      <c r="F70" s="45">
        <v>0</v>
      </c>
      <c r="G70" s="45">
        <v>0</v>
      </c>
      <c r="H70" s="45">
        <v>0</v>
      </c>
      <c r="I70" s="45">
        <v>0</v>
      </c>
      <c r="J70" s="46">
        <v>0</v>
      </c>
      <c r="K70" s="46">
        <v>0</v>
      </c>
      <c r="L70" s="45">
        <v>0</v>
      </c>
      <c r="M70" s="45">
        <v>0</v>
      </c>
      <c r="N70" s="45"/>
      <c r="O70" s="45">
        <f t="shared" si="1"/>
        <v>0</v>
      </c>
    </row>
    <row r="71" spans="2:15" x14ac:dyDescent="0.25">
      <c r="B71" s="43" t="s">
        <v>61</v>
      </c>
      <c r="C71" s="43">
        <f>+SUM(C72:C75)</f>
        <v>0</v>
      </c>
      <c r="D71" s="43">
        <f t="shared" ref="D71:N71" si="9">+SUM(D72:D75)</f>
        <v>0</v>
      </c>
      <c r="E71" s="43">
        <f t="shared" si="9"/>
        <v>97603.56</v>
      </c>
      <c r="F71" s="43">
        <f t="shared" si="9"/>
        <v>0</v>
      </c>
      <c r="G71" s="43">
        <f t="shared" si="9"/>
        <v>0</v>
      </c>
      <c r="H71" s="43">
        <f t="shared" si="9"/>
        <v>0</v>
      </c>
      <c r="I71" s="43">
        <f t="shared" si="9"/>
        <v>100</v>
      </c>
      <c r="J71" s="43">
        <f t="shared" si="9"/>
        <v>0</v>
      </c>
      <c r="K71" s="43">
        <f t="shared" si="9"/>
        <v>0</v>
      </c>
      <c r="L71" s="43">
        <f t="shared" si="9"/>
        <v>0</v>
      </c>
      <c r="M71" s="43">
        <f t="shared" si="9"/>
        <v>0</v>
      </c>
      <c r="N71" s="43">
        <f t="shared" si="9"/>
        <v>0</v>
      </c>
      <c r="O71" s="43">
        <f t="shared" si="1"/>
        <v>97703.56</v>
      </c>
    </row>
    <row r="72" spans="2:15" x14ac:dyDescent="0.25">
      <c r="B72" s="44" t="s">
        <v>62</v>
      </c>
      <c r="C72" s="45">
        <v>0</v>
      </c>
      <c r="D72" s="45">
        <v>0</v>
      </c>
      <c r="E72" s="45">
        <v>0</v>
      </c>
      <c r="F72" s="45">
        <v>0</v>
      </c>
      <c r="G72" s="45">
        <v>0</v>
      </c>
      <c r="H72" s="45">
        <v>0</v>
      </c>
      <c r="I72" s="45">
        <v>0</v>
      </c>
      <c r="J72" s="46">
        <v>0</v>
      </c>
      <c r="K72" s="46">
        <v>0</v>
      </c>
      <c r="L72" s="45">
        <v>0</v>
      </c>
      <c r="M72" s="45">
        <v>0</v>
      </c>
      <c r="N72" s="45"/>
      <c r="O72" s="45">
        <f t="shared" si="1"/>
        <v>0</v>
      </c>
    </row>
    <row r="73" spans="2:15" x14ac:dyDescent="0.25">
      <c r="B73" s="44" t="s">
        <v>63</v>
      </c>
      <c r="C73" s="45">
        <v>0</v>
      </c>
      <c r="D73" s="45">
        <v>0</v>
      </c>
      <c r="E73" s="45">
        <v>0</v>
      </c>
      <c r="F73" s="45">
        <v>0</v>
      </c>
      <c r="G73" s="45">
        <v>0</v>
      </c>
      <c r="H73" s="45">
        <v>0</v>
      </c>
      <c r="I73" s="45">
        <v>0</v>
      </c>
      <c r="J73" s="46">
        <v>0</v>
      </c>
      <c r="K73" s="46">
        <v>0</v>
      </c>
      <c r="L73" s="45">
        <v>0</v>
      </c>
      <c r="M73" s="45">
        <v>0</v>
      </c>
      <c r="N73" s="45"/>
      <c r="O73" s="45">
        <f t="shared" si="1"/>
        <v>0</v>
      </c>
    </row>
    <row r="74" spans="2:15" x14ac:dyDescent="0.25">
      <c r="B74" s="44" t="s">
        <v>98</v>
      </c>
      <c r="C74" s="45">
        <v>0</v>
      </c>
      <c r="D74" s="45">
        <v>0</v>
      </c>
      <c r="E74" s="45">
        <v>97603.56</v>
      </c>
      <c r="F74" s="45">
        <v>0</v>
      </c>
      <c r="G74" s="45">
        <v>0</v>
      </c>
      <c r="H74" s="45">
        <v>0</v>
      </c>
      <c r="I74" s="45">
        <v>100</v>
      </c>
      <c r="J74" s="46">
        <v>0</v>
      </c>
      <c r="K74" s="46">
        <v>0</v>
      </c>
      <c r="L74" s="45">
        <v>0</v>
      </c>
      <c r="M74" s="45">
        <v>0</v>
      </c>
      <c r="N74" s="45"/>
      <c r="O74" s="45">
        <f t="shared" si="1"/>
        <v>97703.56</v>
      </c>
    </row>
    <row r="75" spans="2:15" x14ac:dyDescent="0.25">
      <c r="B75" s="44" t="s">
        <v>64</v>
      </c>
      <c r="C75" s="45">
        <v>0</v>
      </c>
      <c r="D75" s="45">
        <v>0</v>
      </c>
      <c r="E75" s="45">
        <v>0</v>
      </c>
      <c r="F75" s="45">
        <v>0</v>
      </c>
      <c r="G75" s="45">
        <v>0</v>
      </c>
      <c r="H75" s="45">
        <v>0</v>
      </c>
      <c r="I75" s="45">
        <v>0</v>
      </c>
      <c r="J75" s="46">
        <v>0</v>
      </c>
      <c r="K75" s="46">
        <v>0</v>
      </c>
      <c r="L75" s="45">
        <v>0</v>
      </c>
      <c r="M75" s="45">
        <v>0</v>
      </c>
      <c r="N75" s="45"/>
      <c r="O75" s="45">
        <f t="shared" si="1"/>
        <v>0</v>
      </c>
    </row>
    <row r="76" spans="2:15" x14ac:dyDescent="0.25">
      <c r="B76" s="41" t="s">
        <v>67</v>
      </c>
      <c r="C76" s="47"/>
      <c r="D76" s="47"/>
      <c r="E76" s="47"/>
      <c r="F76" s="47"/>
      <c r="G76" s="47"/>
      <c r="H76" s="47"/>
      <c r="I76" s="47"/>
      <c r="J76" s="47">
        <v>0</v>
      </c>
      <c r="K76" s="47">
        <v>0</v>
      </c>
      <c r="L76" s="47">
        <v>0</v>
      </c>
      <c r="M76" s="47">
        <v>0</v>
      </c>
      <c r="N76" s="47"/>
      <c r="O76" s="47"/>
    </row>
    <row r="77" spans="2:15" x14ac:dyDescent="0.25">
      <c r="B77" s="43" t="s">
        <v>68</v>
      </c>
      <c r="C77" s="43">
        <f>+SUM(C78:C79)</f>
        <v>0</v>
      </c>
      <c r="D77" s="43">
        <f t="shared" ref="D77:N77" si="10">+SUM(D78:D79)</f>
        <v>0</v>
      </c>
      <c r="E77" s="43">
        <f t="shared" si="10"/>
        <v>0</v>
      </c>
      <c r="F77" s="43">
        <f t="shared" si="10"/>
        <v>0</v>
      </c>
      <c r="G77" s="43">
        <f t="shared" si="10"/>
        <v>0</v>
      </c>
      <c r="H77" s="43">
        <f t="shared" si="10"/>
        <v>0</v>
      </c>
      <c r="I77" s="43">
        <f t="shared" si="10"/>
        <v>0</v>
      </c>
      <c r="J77" s="43">
        <f t="shared" si="10"/>
        <v>0</v>
      </c>
      <c r="K77" s="43">
        <f t="shared" si="10"/>
        <v>0</v>
      </c>
      <c r="L77" s="43">
        <f t="shared" si="10"/>
        <v>0</v>
      </c>
      <c r="M77" s="43">
        <f t="shared" si="10"/>
        <v>0</v>
      </c>
      <c r="N77" s="43">
        <f t="shared" si="10"/>
        <v>0</v>
      </c>
      <c r="O77" s="43">
        <f t="shared" si="1"/>
        <v>0</v>
      </c>
    </row>
    <row r="78" spans="2:15" x14ac:dyDescent="0.25">
      <c r="B78" s="44" t="s">
        <v>69</v>
      </c>
      <c r="C78" s="45">
        <v>0</v>
      </c>
      <c r="D78" s="45">
        <v>0</v>
      </c>
      <c r="E78" s="45">
        <v>0</v>
      </c>
      <c r="F78" s="45">
        <v>0</v>
      </c>
      <c r="G78" s="45">
        <v>0</v>
      </c>
      <c r="H78" s="45">
        <v>0</v>
      </c>
      <c r="I78" s="45">
        <v>0</v>
      </c>
      <c r="J78" s="46">
        <v>0</v>
      </c>
      <c r="K78" s="46">
        <v>0</v>
      </c>
      <c r="L78" s="45">
        <v>0</v>
      </c>
      <c r="M78" s="45">
        <v>0</v>
      </c>
      <c r="N78" s="45"/>
      <c r="O78" s="45">
        <f t="shared" si="1"/>
        <v>0</v>
      </c>
    </row>
    <row r="79" spans="2:15" x14ac:dyDescent="0.25">
      <c r="B79" s="44" t="s">
        <v>70</v>
      </c>
      <c r="C79" s="45">
        <v>0</v>
      </c>
      <c r="D79" s="45">
        <v>0</v>
      </c>
      <c r="E79" s="45">
        <v>0</v>
      </c>
      <c r="F79" s="45">
        <v>0</v>
      </c>
      <c r="G79" s="45">
        <v>0</v>
      </c>
      <c r="H79" s="45">
        <v>0</v>
      </c>
      <c r="I79" s="45">
        <v>0</v>
      </c>
      <c r="J79" s="46">
        <v>0</v>
      </c>
      <c r="K79" s="46">
        <v>0</v>
      </c>
      <c r="L79" s="45">
        <v>0</v>
      </c>
      <c r="M79" s="45">
        <v>0</v>
      </c>
      <c r="N79" s="45"/>
      <c r="O79" s="45">
        <f t="shared" ref="O79:O84" si="11">+SUM(C79:N79)</f>
        <v>0</v>
      </c>
    </row>
    <row r="80" spans="2:15" x14ac:dyDescent="0.25">
      <c r="B80" s="43" t="s">
        <v>71</v>
      </c>
      <c r="C80" s="43">
        <f>+SUM(C81:C82)</f>
        <v>0</v>
      </c>
      <c r="D80" s="43">
        <f t="shared" ref="D80:N80" si="12">+SUM(D81:D82)</f>
        <v>21000</v>
      </c>
      <c r="E80" s="43">
        <f t="shared" si="12"/>
        <v>1553032.0599999998</v>
      </c>
      <c r="F80" s="43">
        <f t="shared" si="12"/>
        <v>406914.88</v>
      </c>
      <c r="G80" s="43">
        <f t="shared" si="12"/>
        <v>2060350.07</v>
      </c>
      <c r="H80" s="43">
        <f t="shared" si="12"/>
        <v>3275308.7</v>
      </c>
      <c r="I80" s="43">
        <f t="shared" si="12"/>
        <v>5334900.17</v>
      </c>
      <c r="J80" s="43">
        <f t="shared" si="12"/>
        <v>3215308.7</v>
      </c>
      <c r="K80" s="43">
        <f t="shared" si="12"/>
        <v>3546743.72</v>
      </c>
      <c r="L80" s="43">
        <f t="shared" si="12"/>
        <v>7342543.9000000004</v>
      </c>
      <c r="M80" s="43">
        <f t="shared" si="12"/>
        <v>12861234.800000001</v>
      </c>
      <c r="N80" s="43">
        <f t="shared" si="12"/>
        <v>0</v>
      </c>
      <c r="O80" s="43">
        <f t="shared" si="11"/>
        <v>39617337</v>
      </c>
    </row>
    <row r="81" spans="2:16" x14ac:dyDescent="0.25">
      <c r="B81" s="44" t="s">
        <v>72</v>
      </c>
      <c r="C81" s="45">
        <v>0</v>
      </c>
      <c r="D81" s="45">
        <v>21000</v>
      </c>
      <c r="E81" s="45">
        <v>1553032.0599999998</v>
      </c>
      <c r="F81" s="45">
        <v>406914.88</v>
      </c>
      <c r="G81" s="45">
        <v>2060350.07</v>
      </c>
      <c r="H81" s="45">
        <v>3275308.7</v>
      </c>
      <c r="I81" s="45">
        <v>5334900.17</v>
      </c>
      <c r="J81" s="45">
        <v>3215308.7</v>
      </c>
      <c r="K81" s="45">
        <v>3546743.72</v>
      </c>
      <c r="L81" s="45">
        <v>7342543.9000000004</v>
      </c>
      <c r="M81" s="45">
        <v>12861234.800000001</v>
      </c>
      <c r="N81" s="45"/>
      <c r="O81" s="45">
        <f t="shared" si="11"/>
        <v>39617337</v>
      </c>
    </row>
    <row r="82" spans="2:16" x14ac:dyDescent="0.25">
      <c r="B82" s="44" t="s">
        <v>73</v>
      </c>
      <c r="C82" s="45">
        <v>0</v>
      </c>
      <c r="D82" s="45">
        <v>0</v>
      </c>
      <c r="E82" s="45">
        <v>0</v>
      </c>
      <c r="F82" s="45">
        <v>0</v>
      </c>
      <c r="G82" s="45">
        <v>0</v>
      </c>
      <c r="H82" s="45">
        <v>0</v>
      </c>
      <c r="I82" s="45">
        <v>0</v>
      </c>
      <c r="J82" s="46">
        <v>0</v>
      </c>
      <c r="K82" s="46">
        <v>0</v>
      </c>
      <c r="L82" s="45">
        <v>0</v>
      </c>
      <c r="M82" s="45">
        <v>0</v>
      </c>
      <c r="N82" s="45"/>
      <c r="O82" s="45">
        <f t="shared" si="11"/>
        <v>0</v>
      </c>
    </row>
    <row r="83" spans="2:16" x14ac:dyDescent="0.25">
      <c r="B83" s="43" t="s">
        <v>74</v>
      </c>
      <c r="C83" s="43">
        <f>+SUM(C84)</f>
        <v>0</v>
      </c>
      <c r="D83" s="43">
        <f t="shared" ref="D83:N83" si="13">+SUM(D84)</f>
        <v>0</v>
      </c>
      <c r="E83" s="43">
        <f t="shared" si="13"/>
        <v>0</v>
      </c>
      <c r="F83" s="43">
        <f t="shared" si="13"/>
        <v>0</v>
      </c>
      <c r="G83" s="43">
        <f t="shared" si="13"/>
        <v>0</v>
      </c>
      <c r="H83" s="43">
        <f t="shared" si="13"/>
        <v>0</v>
      </c>
      <c r="I83" s="43">
        <f t="shared" si="13"/>
        <v>0</v>
      </c>
      <c r="J83" s="43">
        <f t="shared" si="13"/>
        <v>0</v>
      </c>
      <c r="K83" s="43">
        <f t="shared" si="13"/>
        <v>0</v>
      </c>
      <c r="L83" s="43">
        <f t="shared" si="13"/>
        <v>0</v>
      </c>
      <c r="M83" s="43">
        <f t="shared" si="13"/>
        <v>0</v>
      </c>
      <c r="N83" s="43">
        <f t="shared" si="13"/>
        <v>0</v>
      </c>
      <c r="O83" s="43">
        <f t="shared" si="11"/>
        <v>0</v>
      </c>
    </row>
    <row r="84" spans="2:16" x14ac:dyDescent="0.25">
      <c r="B84" s="44" t="s">
        <v>75</v>
      </c>
      <c r="C84" s="45">
        <v>0</v>
      </c>
      <c r="D84" s="45">
        <v>0</v>
      </c>
      <c r="E84" s="45">
        <v>0</v>
      </c>
      <c r="F84" s="45">
        <v>0</v>
      </c>
      <c r="G84" s="45">
        <v>0</v>
      </c>
      <c r="H84" s="45">
        <v>0</v>
      </c>
      <c r="I84" s="45">
        <v>0</v>
      </c>
      <c r="J84" s="46">
        <v>0</v>
      </c>
      <c r="K84" s="46">
        <v>0</v>
      </c>
      <c r="L84" s="45">
        <v>0</v>
      </c>
      <c r="M84" s="45">
        <v>0</v>
      </c>
      <c r="N84" s="45"/>
      <c r="O84" s="45">
        <f t="shared" si="11"/>
        <v>0</v>
      </c>
    </row>
    <row r="85" spans="2:16" x14ac:dyDescent="0.25">
      <c r="B85" s="9" t="s">
        <v>65</v>
      </c>
      <c r="C85" s="49">
        <f>+C83+C80+C77+C71+C68+C63+C53+C46+C37+C27+C17+C11</f>
        <v>1115434727.3499999</v>
      </c>
      <c r="D85" s="49">
        <f t="shared" ref="D85:N85" si="14">+D83+D80+D77+D71+D68+D63+D53+D46+D37+D27+D17+D11</f>
        <v>241089868.10000005</v>
      </c>
      <c r="E85" s="49">
        <f t="shared" si="14"/>
        <v>278346661.51999998</v>
      </c>
      <c r="F85" s="49">
        <f t="shared" si="14"/>
        <v>301971937.36000001</v>
      </c>
      <c r="G85" s="49">
        <f t="shared" si="14"/>
        <v>800686019.7299999</v>
      </c>
      <c r="H85" s="49">
        <f t="shared" si="14"/>
        <v>362063764.44</v>
      </c>
      <c r="I85" s="49">
        <f t="shared" si="14"/>
        <v>3756663811.6299996</v>
      </c>
      <c r="J85" s="49">
        <f t="shared" si="14"/>
        <v>360489353.25</v>
      </c>
      <c r="K85" s="49">
        <f t="shared" si="14"/>
        <v>483776546.38000011</v>
      </c>
      <c r="L85" s="49">
        <f t="shared" si="14"/>
        <v>477819036.94</v>
      </c>
      <c r="M85" s="49">
        <f t="shared" si="14"/>
        <v>358308556.62</v>
      </c>
      <c r="N85" s="49">
        <f t="shared" si="14"/>
        <v>0</v>
      </c>
      <c r="O85" s="49">
        <f>+O83+O80+O77+O71+O68+O63+O53+O46+O37+O27+O17+O11</f>
        <v>8536650283.3200006</v>
      </c>
    </row>
    <row r="87" spans="2:16" ht="30" customHeight="1" x14ac:dyDescent="0.25">
      <c r="B87" s="86" t="s">
        <v>103</v>
      </c>
      <c r="C87" s="50"/>
    </row>
    <row r="88" spans="2:16" ht="36" customHeight="1" x14ac:dyDescent="0.25">
      <c r="B88" s="86"/>
      <c r="C88" s="50"/>
    </row>
    <row r="93" spans="2:16" x14ac:dyDescent="0.25">
      <c r="B93" s="59"/>
      <c r="C93" s="59"/>
      <c r="D93" s="59"/>
      <c r="E93" s="59"/>
      <c r="F93" s="59"/>
      <c r="G93" s="59"/>
      <c r="H93" s="59"/>
      <c r="I93" s="59"/>
      <c r="J93" s="59"/>
      <c r="K93" s="59"/>
      <c r="L93" s="59"/>
      <c r="M93" s="59"/>
      <c r="N93" s="59"/>
      <c r="O93" s="60"/>
      <c r="P93" s="60"/>
    </row>
    <row r="94" spans="2:16" ht="18.75" x14ac:dyDescent="0.25">
      <c r="B94" s="59"/>
      <c r="C94" s="59"/>
      <c r="D94" s="59"/>
      <c r="E94" s="65" t="s">
        <v>104</v>
      </c>
      <c r="F94" s="59"/>
      <c r="G94" s="59"/>
      <c r="H94" s="59"/>
      <c r="I94" s="59"/>
      <c r="J94" s="59"/>
      <c r="K94" s="59"/>
      <c r="L94" s="64" t="s">
        <v>105</v>
      </c>
      <c r="M94" s="59"/>
      <c r="N94" s="59"/>
      <c r="O94" s="60"/>
      <c r="P94" s="60"/>
    </row>
    <row r="95" spans="2:16" ht="18.75" x14ac:dyDescent="0.25">
      <c r="B95" s="63"/>
      <c r="C95" s="59"/>
      <c r="D95" s="59"/>
      <c r="E95" s="63" t="s">
        <v>101</v>
      </c>
      <c r="F95" s="59"/>
      <c r="G95" s="59"/>
      <c r="H95" s="59"/>
      <c r="I95" s="61"/>
      <c r="J95" s="62"/>
      <c r="K95" s="62"/>
      <c r="L95" s="61" t="s">
        <v>102</v>
      </c>
      <c r="M95" s="59"/>
      <c r="N95" s="59"/>
      <c r="O95" s="59"/>
      <c r="P95" s="59"/>
    </row>
  </sheetData>
  <mergeCells count="6">
    <mergeCell ref="B3:O3"/>
    <mergeCell ref="B87:B88"/>
    <mergeCell ref="B4:O4"/>
    <mergeCell ref="B5:O5"/>
    <mergeCell ref="B6:O6"/>
    <mergeCell ref="B7:O7"/>
  </mergeCells>
  <pageMargins left="0.7" right="0.7" top="0.75" bottom="0.75" header="0.3" footer="0.3"/>
  <pageSetup scale="24" orientation="portrait" r:id="rId1"/>
  <ignoredErrors>
    <ignoredError sqref="J71:K7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P1 Presupuesto Aprobado</vt:lpstr>
      <vt:lpstr>EJECUCION DE GASTOS Y APLIC NOV</vt:lpstr>
      <vt:lpstr>P3 Ejecucion </vt:lpstr>
      <vt:lpstr>'EJECUCION DE GASTOS Y APLIC NOV'!Área_de_impresión</vt:lpstr>
      <vt:lpstr>'P1 Presupuesto Aprobado'!Área_de_impresión</vt:lpstr>
      <vt:lpstr>'P3 Ejecucion '!Área_de_impresión</vt:lpstr>
      <vt:lpstr>'EJECUCION DE GASTOS Y APLIC NOV'!Títulos_a_imprimir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 Peguero F.</dc:creator>
  <cp:lastModifiedBy>Josefina Dipre Almanzar</cp:lastModifiedBy>
  <cp:lastPrinted>2021-11-04T20:20:11Z</cp:lastPrinted>
  <dcterms:created xsi:type="dcterms:W3CDTF">2021-07-29T18:58:50Z</dcterms:created>
  <dcterms:modified xsi:type="dcterms:W3CDTF">2021-12-10T21:21:27Z</dcterms:modified>
</cp:coreProperties>
</file>