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lagares\Documents\invi\"/>
    </mc:Choice>
  </mc:AlternateContent>
  <bookViews>
    <workbookView xWindow="0" yWindow="0" windowWidth="20490" windowHeight="7770"/>
  </bookViews>
  <sheets>
    <sheet name="Resumen" sheetId="7" r:id="rId1"/>
    <sheet name="Hoja1" sheetId="8" r:id="rId2"/>
    <sheet name="Pintura de aceite" sheetId="2" state="hidden" r:id="rId3"/>
    <sheet name="Muros de madera" sheetId="3" state="hidden" r:id="rId4"/>
  </sheets>
  <definedNames>
    <definedName name="_xlnm.Print_Area" localSheetId="0">Resumen!$B$1:$H$37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7" l="1"/>
  <c r="D15" i="7" l="1"/>
  <c r="F11" i="2" l="1"/>
  <c r="F12" i="2"/>
  <c r="E11" i="2"/>
  <c r="G11" i="2" s="1"/>
  <c r="E12" i="2"/>
  <c r="G12" i="2" s="1"/>
  <c r="D12" i="2"/>
  <c r="D11" i="2"/>
  <c r="D10" i="2"/>
  <c r="F10" i="2" s="1"/>
  <c r="D9" i="2"/>
  <c r="E9" i="2" s="1"/>
  <c r="G9" i="2" s="1"/>
  <c r="F15" i="3"/>
  <c r="D14" i="3"/>
  <c r="E14" i="3" s="1"/>
  <c r="G14" i="3" s="1"/>
  <c r="D11" i="3"/>
  <c r="E11" i="3" s="1"/>
  <c r="G11" i="3" s="1"/>
  <c r="D12" i="3"/>
  <c r="E12" i="3" s="1"/>
  <c r="G12" i="3" s="1"/>
  <c r="D13" i="3"/>
  <c r="E13" i="3" s="1"/>
  <c r="G13" i="3" s="1"/>
  <c r="D10" i="3"/>
  <c r="F10" i="3" s="1"/>
  <c r="E10" i="2" l="1"/>
  <c r="G10" i="2" s="1"/>
  <c r="G15" i="2"/>
  <c r="F15" i="2"/>
  <c r="H15" i="2" s="1"/>
  <c r="F9" i="2"/>
  <c r="E10" i="3"/>
  <c r="G10" i="3" s="1"/>
  <c r="G16" i="3" s="1"/>
  <c r="F13" i="3"/>
  <c r="F12" i="3"/>
  <c r="F11" i="3"/>
  <c r="F14" i="3"/>
  <c r="F16" i="3" l="1"/>
  <c r="H16" i="3" s="1"/>
  <c r="H18" i="3" s="1"/>
</calcChain>
</file>

<file path=xl/sharedStrings.xml><?xml version="1.0" encoding="utf-8"?>
<sst xmlns="http://schemas.openxmlformats.org/spreadsheetml/2006/main" count="83" uniqueCount="56">
  <si>
    <t>Descripcion</t>
  </si>
  <si>
    <t>Cant.</t>
  </si>
  <si>
    <t>U</t>
  </si>
  <si>
    <t>Precio</t>
  </si>
  <si>
    <t>Valor</t>
  </si>
  <si>
    <t>M2</t>
  </si>
  <si>
    <t>gls</t>
  </si>
  <si>
    <t>Desperdicio</t>
  </si>
  <si>
    <t>Materiales diversos</t>
  </si>
  <si>
    <t>m2</t>
  </si>
  <si>
    <t>Pintura de Aceite (dos manos)</t>
  </si>
  <si>
    <t>Pintura de aceite</t>
  </si>
  <si>
    <t>Aguarras</t>
  </si>
  <si>
    <t>Mano de obra pintura de aceite (1era.mano)</t>
  </si>
  <si>
    <t>Mano de obra pintura aceite (2da.mano)</t>
  </si>
  <si>
    <t>Division de Pandereta con madera pino americano, area de (3.65x2.35)m2</t>
  </si>
  <si>
    <t>Madera de pino 1/2''x6'' +7% desp.</t>
  </si>
  <si>
    <t>p2</t>
  </si>
  <si>
    <t>Cuartones para Columnas 2''x4''x10'</t>
  </si>
  <si>
    <t>Cuartones para area de ventanas 2''x3''x10'</t>
  </si>
  <si>
    <t>Duermiente 2x4x12</t>
  </si>
  <si>
    <t>Clavos corrientes</t>
  </si>
  <si>
    <t>lb</t>
  </si>
  <si>
    <t>Mano de Obra</t>
  </si>
  <si>
    <t>Area</t>
  </si>
  <si>
    <t>COSTO M2</t>
  </si>
  <si>
    <t>DESCRIPCION</t>
  </si>
  <si>
    <t>CANTIDAD</t>
  </si>
  <si>
    <t>UD</t>
  </si>
  <si>
    <t>P.U.</t>
  </si>
  <si>
    <t>SUB-TOTAL</t>
  </si>
  <si>
    <t>TOTAL</t>
  </si>
  <si>
    <t>ITBIS</t>
  </si>
  <si>
    <t>SUBTOTAL ITBIS</t>
  </si>
  <si>
    <t>Itbis</t>
  </si>
  <si>
    <t>Valor Itebis</t>
  </si>
  <si>
    <t>COSTOS DIRECTOS</t>
  </si>
  <si>
    <t>Gastos Administrativos</t>
  </si>
  <si>
    <t>Seguros y Fianzas</t>
  </si>
  <si>
    <t>Transporte</t>
  </si>
  <si>
    <t>ITEM</t>
  </si>
  <si>
    <t>COSTOS INDIRECTOS</t>
  </si>
  <si>
    <t>CODIA</t>
  </si>
  <si>
    <t>Dirección Técnica y Responsabilidad</t>
  </si>
  <si>
    <t>ITBIS (18% de la Dirección Técnica)</t>
  </si>
  <si>
    <t>Supervisión INVI</t>
  </si>
  <si>
    <t>Ley 686 de Pensión y Jubilación de Trabajadores de la Construcción</t>
  </si>
  <si>
    <t>Fecha: 7 de Septiembre del 2020</t>
  </si>
  <si>
    <t>PRESUPUESTO PARA MEJORAMIENTO DE 27,258 VIVIENDAS EN TODO EL TERRITORIO NACIONAL</t>
  </si>
  <si>
    <t>Techo de zinc C-34 y madera de pino americano tratado.</t>
  </si>
  <si>
    <t xml:space="preserve">Pintura acrílico superior en paredes interiores y exteriores </t>
  </si>
  <si>
    <t>TOTAL GENERAL</t>
  </si>
  <si>
    <t>SUB-TOTAL GENERAL</t>
  </si>
  <si>
    <t>Imprevistos</t>
  </si>
  <si>
    <t>Estimación de costo de vivienda de area 49.7 M2</t>
  </si>
  <si>
    <t>Piso de hormigón 210 kg/cm2, pulido, con malla electrosoldada W2.3 15 x 15, e= 0.10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</si>
</sst>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(* #,##0.000_);_(* \(#,##0.000\);_(* &quot;-&quot;??_);_(@_)"/>
    <numFmt numFmtId="166" formatCode="#,##0.000_);\(#,##0.000\)"/>
    <numFmt numFmtId="167" formatCode="#,##0.000"/>
    <numFmt numFmtId="168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</cellStyleXfs>
  <cellXfs count="111">
    <xf numFmtId="0" fontId="0" fillId="0" borderId="0" xfId="0"/>
    <xf numFmtId="0" fontId="3" fillId="2" borderId="0" xfId="0" applyFont="1" applyFill="1" applyAlignment="1">
      <alignment vertical="center"/>
    </xf>
    <xf numFmtId="43" fontId="3" fillId="2" borderId="0" xfId="1" applyFont="1" applyFill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165" fontId="2" fillId="2" borderId="5" xfId="1" applyNumberFormat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/>
    </xf>
    <xf numFmtId="166" fontId="5" fillId="2" borderId="14" xfId="1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7" fontId="5" fillId="2" borderId="14" xfId="1" applyNumberFormat="1" applyFont="1" applyFill="1" applyBorder="1" applyAlignment="1">
      <alignment horizontal="center"/>
    </xf>
    <xf numFmtId="4" fontId="5" fillId="2" borderId="14" xfId="1" applyNumberFormat="1" applyFont="1" applyFill="1" applyBorder="1" applyAlignment="1">
      <alignment horizontal="center"/>
    </xf>
    <xf numFmtId="4" fontId="5" fillId="2" borderId="15" xfId="1" applyNumberFormat="1" applyFont="1" applyFill="1" applyBorder="1" applyAlignment="1">
      <alignment horizontal="center"/>
    </xf>
    <xf numFmtId="4" fontId="5" fillId="2" borderId="24" xfId="1" applyNumberFormat="1" applyFont="1" applyFill="1" applyBorder="1" applyAlignment="1">
      <alignment horizontal="center"/>
    </xf>
    <xf numFmtId="165" fontId="3" fillId="2" borderId="25" xfId="1" applyNumberFormat="1" applyFont="1" applyFill="1" applyBorder="1" applyAlignment="1">
      <alignment horizontal="center" vertical="center"/>
    </xf>
    <xf numFmtId="165" fontId="2" fillId="2" borderId="26" xfId="1" applyNumberFormat="1" applyFont="1" applyFill="1" applyBorder="1" applyAlignment="1">
      <alignment horizontal="center" vertical="center"/>
    </xf>
    <xf numFmtId="165" fontId="2" fillId="2" borderId="27" xfId="1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165" fontId="2" fillId="2" borderId="29" xfId="0" applyNumberFormat="1" applyFont="1" applyFill="1" applyBorder="1" applyAlignment="1">
      <alignment vertical="center"/>
    </xf>
    <xf numFmtId="165" fontId="2" fillId="2" borderId="29" xfId="1" applyNumberFormat="1" applyFont="1" applyFill="1" applyBorder="1" applyAlignment="1">
      <alignment horizontal="center" vertical="center"/>
    </xf>
    <xf numFmtId="165" fontId="2" fillId="2" borderId="30" xfId="1" applyNumberFormat="1" applyFont="1" applyFill="1" applyBorder="1" applyAlignment="1">
      <alignment horizontal="center" vertical="center"/>
    </xf>
    <xf numFmtId="43" fontId="3" fillId="2" borderId="31" xfId="1" applyFont="1" applyFill="1" applyBorder="1" applyAlignment="1">
      <alignment horizontal="center" vertical="center"/>
    </xf>
    <xf numFmtId="165" fontId="3" fillId="2" borderId="29" xfId="1" applyNumberFormat="1" applyFont="1" applyFill="1" applyBorder="1" applyAlignment="1">
      <alignment horizontal="center" vertical="center"/>
    </xf>
    <xf numFmtId="165" fontId="3" fillId="2" borderId="3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4" fontId="0" fillId="0" borderId="0" xfId="2" applyFont="1"/>
    <xf numFmtId="0" fontId="5" fillId="2" borderId="0" xfId="0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167" fontId="5" fillId="2" borderId="0" xfId="1" applyNumberFormat="1" applyFont="1" applyFill="1" applyBorder="1" applyAlignment="1">
      <alignment horizontal="center"/>
    </xf>
    <xf numFmtId="4" fontId="5" fillId="2" borderId="0" xfId="1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vertical="center"/>
    </xf>
    <xf numFmtId="4" fontId="5" fillId="2" borderId="11" xfId="1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vertical="center"/>
    </xf>
    <xf numFmtId="43" fontId="3" fillId="2" borderId="34" xfId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165" fontId="2" fillId="2" borderId="36" xfId="1" applyNumberFormat="1" applyFont="1" applyFill="1" applyBorder="1" applyAlignment="1">
      <alignment horizontal="center" vertical="center"/>
    </xf>
    <xf numFmtId="165" fontId="2" fillId="2" borderId="38" xfId="1" applyNumberFormat="1" applyFont="1" applyFill="1" applyBorder="1" applyAlignment="1">
      <alignment horizontal="center" vertical="center"/>
    </xf>
    <xf numFmtId="43" fontId="3" fillId="2" borderId="37" xfId="1" applyFont="1" applyFill="1" applyBorder="1" applyAlignment="1">
      <alignment horizontal="center" vertical="center"/>
    </xf>
    <xf numFmtId="165" fontId="4" fillId="0" borderId="39" xfId="0" applyNumberFormat="1" applyFont="1" applyBorder="1"/>
    <xf numFmtId="167" fontId="4" fillId="0" borderId="12" xfId="0" applyNumberFormat="1" applyFont="1" applyBorder="1"/>
    <xf numFmtId="43" fontId="4" fillId="0" borderId="40" xfId="0" applyNumberFormat="1" applyFont="1" applyBorder="1"/>
    <xf numFmtId="0" fontId="5" fillId="2" borderId="13" xfId="0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7" fontId="5" fillId="2" borderId="14" xfId="1" applyNumberFormat="1" applyFont="1" applyFill="1" applyBorder="1" applyAlignment="1">
      <alignment horizontal="center" vertical="center"/>
    </xf>
    <xf numFmtId="4" fontId="5" fillId="2" borderId="15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8" fontId="0" fillId="0" borderId="0" xfId="3" applyNumberFormat="1" applyFont="1" applyAlignment="1">
      <alignment vertical="center"/>
    </xf>
    <xf numFmtId="43" fontId="0" fillId="0" borderId="0" xfId="0" applyNumberFormat="1" applyAlignment="1">
      <alignment vertical="center"/>
    </xf>
    <xf numFmtId="39" fontId="0" fillId="0" borderId="0" xfId="0" applyNumberFormat="1" applyAlignment="1">
      <alignment vertical="center"/>
    </xf>
    <xf numFmtId="9" fontId="0" fillId="0" borderId="0" xfId="3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Alignment="1">
      <alignment vertical="center" wrapText="1"/>
    </xf>
    <xf numFmtId="166" fontId="5" fillId="2" borderId="0" xfId="1" applyNumberFormat="1" applyFont="1" applyFill="1" applyBorder="1" applyAlignment="1">
      <alignment vertical="center"/>
    </xf>
    <xf numFmtId="0" fontId="11" fillId="0" borderId="43" xfId="0" applyFont="1" applyBorder="1" applyAlignment="1">
      <alignment vertical="center"/>
    </xf>
    <xf numFmtId="43" fontId="10" fillId="0" borderId="16" xfId="1" applyFont="1" applyBorder="1" applyAlignment="1">
      <alignment vertical="center"/>
    </xf>
    <xf numFmtId="43" fontId="10" fillId="0" borderId="16" xfId="1" applyFont="1" applyBorder="1" applyAlignment="1">
      <alignment horizontal="center" vertical="center"/>
    </xf>
    <xf numFmtId="4" fontId="9" fillId="0" borderId="0" xfId="5" applyNumberFormat="1" applyFont="1" applyFill="1" applyBorder="1" applyAlignment="1">
      <alignment horizontal="center" wrapText="1"/>
    </xf>
    <xf numFmtId="4" fontId="9" fillId="0" borderId="0" xfId="5" applyNumberFormat="1" applyFont="1" applyFill="1" applyBorder="1" applyAlignment="1">
      <alignment horizontal="left" wrapText="1"/>
    </xf>
    <xf numFmtId="43" fontId="10" fillId="0" borderId="18" xfId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43" fontId="10" fillId="0" borderId="19" xfId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0" fontId="10" fillId="0" borderId="16" xfId="3" applyNumberFormat="1" applyFont="1" applyBorder="1" applyAlignment="1">
      <alignment vertical="center"/>
    </xf>
    <xf numFmtId="10" fontId="10" fillId="0" borderId="16" xfId="0" applyNumberFormat="1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43" fontId="10" fillId="0" borderId="47" xfId="1" applyFont="1" applyBorder="1" applyAlignment="1">
      <alignment vertical="center"/>
    </xf>
    <xf numFmtId="43" fontId="10" fillId="0" borderId="47" xfId="1" applyFont="1" applyBorder="1" applyAlignment="1">
      <alignment horizontal="center" vertical="center"/>
    </xf>
    <xf numFmtId="43" fontId="10" fillId="0" borderId="48" xfId="1" applyFont="1" applyBorder="1" applyAlignment="1">
      <alignment vertical="center"/>
    </xf>
    <xf numFmtId="43" fontId="10" fillId="0" borderId="23" xfId="1" applyFont="1" applyBorder="1" applyAlignment="1">
      <alignment vertical="center"/>
    </xf>
    <xf numFmtId="43" fontId="10" fillId="0" borderId="10" xfId="1" applyFont="1" applyBorder="1" applyAlignment="1">
      <alignment vertical="center"/>
    </xf>
    <xf numFmtId="43" fontId="10" fillId="0" borderId="50" xfId="1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1" fillId="0" borderId="22" xfId="0" applyFont="1" applyBorder="1" applyAlignment="1">
      <alignment vertical="center"/>
    </xf>
    <xf numFmtId="10" fontId="10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43" fontId="10" fillId="0" borderId="22" xfId="1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4" fontId="5" fillId="2" borderId="41" xfId="1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43" fontId="11" fillId="0" borderId="21" xfId="1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43" fontId="10" fillId="0" borderId="46" xfId="1" applyFont="1" applyBorder="1" applyAlignment="1">
      <alignment vertical="center"/>
    </xf>
    <xf numFmtId="10" fontId="10" fillId="0" borderId="45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43" fontId="11" fillId="0" borderId="17" xfId="1" applyFont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center" vertical="center"/>
    </xf>
    <xf numFmtId="166" fontId="7" fillId="2" borderId="0" xfId="1" applyNumberFormat="1" applyFont="1" applyFill="1" applyBorder="1" applyAlignment="1">
      <alignment horizontal="center" vertical="center"/>
    </xf>
  </cellXfs>
  <cellStyles count="7">
    <cellStyle name="Millares" xfId="1" builtinId="3"/>
    <cellStyle name="Moneda" xfId="2" builtinId="4"/>
    <cellStyle name="Normal" xfId="0" builtinId="0"/>
    <cellStyle name="Normal 11 2 2" xfId="4"/>
    <cellStyle name="Normal 2" xfId="6"/>
    <cellStyle name="Normal 2 17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164057</xdr:colOff>
      <xdr:row>0</xdr:row>
      <xdr:rowOff>19049</xdr:rowOff>
    </xdr:from>
    <xdr:to>
      <xdr:col>2</xdr:col>
      <xdr:colOff>3566616</xdr:colOff>
      <xdr:row>6</xdr:row>
      <xdr:rowOff>85724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607" y="19049"/>
          <a:ext cx="3935959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41"/>
  <sheetViews>
    <sheetView showGridLines="0" tabSelected="1" view="pageBreakPreview" zoomScale="115" zoomScaleNormal="100" zoomScaleSheetLayoutView="115" workbookViewId="0">
      <selection activeCell="F13" sqref="F13"/>
    </sheetView>
  </sheetViews>
  <sheetFormatPr baseColWidth="10" defaultRowHeight="15" x14ac:dyDescent="0.25"/>
  <cols>
    <col min="1" max="1" width="3.140625" style="55" customWidth="1"/>
    <col min="2" max="2" width="8" style="55" customWidth="1"/>
    <col min="3" max="3" width="59.85546875" style="55" bestFit="1" customWidth="1"/>
    <col min="4" max="4" width="12.7109375" style="55" bestFit="1" customWidth="1"/>
    <col min="5" max="5" width="7.42578125" style="55" bestFit="1" customWidth="1"/>
    <col min="6" max="6" width="9.5703125" style="55" bestFit="1" customWidth="1"/>
    <col min="7" max="7" width="18.85546875" style="55" customWidth="1"/>
    <col min="8" max="8" width="11.5703125" style="55" bestFit="1" customWidth="1"/>
    <col min="9" max="9" width="2.42578125" style="55" customWidth="1"/>
    <col min="10" max="10" width="19.7109375" style="55" customWidth="1"/>
    <col min="11" max="16384" width="11.42578125" style="55"/>
  </cols>
  <sheetData>
    <row r="6" spans="1:11" ht="15" customHeight="1" x14ac:dyDescent="0.25">
      <c r="E6" s="109" t="s">
        <v>47</v>
      </c>
      <c r="F6" s="109"/>
      <c r="G6" s="109"/>
      <c r="H6" s="65"/>
      <c r="I6" s="65"/>
      <c r="J6" s="65"/>
      <c r="K6" s="65"/>
    </row>
    <row r="8" spans="1:11" ht="24" customHeight="1" x14ac:dyDescent="0.25">
      <c r="A8" s="64"/>
      <c r="B8" s="109" t="s">
        <v>48</v>
      </c>
      <c r="C8" s="109"/>
      <c r="D8" s="109"/>
      <c r="E8" s="109"/>
      <c r="F8" s="109"/>
      <c r="G8" s="109"/>
      <c r="H8" s="109"/>
    </row>
    <row r="9" spans="1:11" ht="15.75" x14ac:dyDescent="0.25">
      <c r="C9" s="110" t="s">
        <v>54</v>
      </c>
      <c r="D9" s="110"/>
      <c r="E9" s="110"/>
      <c r="F9" s="110"/>
      <c r="G9" s="110"/>
    </row>
    <row r="10" spans="1:11" ht="15.75" thickBot="1" x14ac:dyDescent="0.3"/>
    <row r="11" spans="1:11" ht="15.75" thickBot="1" x14ac:dyDescent="0.3">
      <c r="B11" s="50" t="s">
        <v>40</v>
      </c>
      <c r="C11" s="52" t="s">
        <v>26</v>
      </c>
      <c r="D11" s="51" t="s">
        <v>27</v>
      </c>
      <c r="E11" s="51" t="s">
        <v>28</v>
      </c>
      <c r="F11" s="53" t="s">
        <v>29</v>
      </c>
      <c r="G11" s="99" t="s">
        <v>30</v>
      </c>
      <c r="H11" s="54" t="s">
        <v>31</v>
      </c>
    </row>
    <row r="12" spans="1:11" x14ac:dyDescent="0.25">
      <c r="B12" s="61"/>
      <c r="C12" s="66" t="s">
        <v>36</v>
      </c>
      <c r="D12" s="62"/>
      <c r="E12" s="62"/>
      <c r="F12" s="62"/>
      <c r="G12" s="62"/>
      <c r="H12" s="63"/>
    </row>
    <row r="13" spans="1:11" ht="30" x14ac:dyDescent="0.25">
      <c r="B13" s="71">
        <v>1</v>
      </c>
      <c r="C13" s="107" t="s">
        <v>55</v>
      </c>
      <c r="D13" s="67">
        <f>40*0.2</f>
        <v>8</v>
      </c>
      <c r="E13" s="67" t="s">
        <v>5</v>
      </c>
      <c r="F13" s="67"/>
      <c r="G13" s="67"/>
      <c r="H13" s="73"/>
      <c r="J13" s="57"/>
    </row>
    <row r="14" spans="1:11" x14ac:dyDescent="0.25">
      <c r="B14" s="71">
        <v>2</v>
      </c>
      <c r="C14" s="72" t="s">
        <v>49</v>
      </c>
      <c r="D14" s="67">
        <v>24</v>
      </c>
      <c r="E14" s="67" t="s">
        <v>5</v>
      </c>
      <c r="F14" s="67"/>
      <c r="G14" s="67"/>
      <c r="H14" s="73"/>
      <c r="J14" s="57"/>
    </row>
    <row r="15" spans="1:11" x14ac:dyDescent="0.25">
      <c r="B15" s="71">
        <v>3</v>
      </c>
      <c r="C15" s="72" t="s">
        <v>50</v>
      </c>
      <c r="D15" s="67">
        <f>+(7.5+5.5)*4*2.35+(7.3/2)*2.35</f>
        <v>130.7775</v>
      </c>
      <c r="E15" s="67" t="s">
        <v>5</v>
      </c>
      <c r="F15" s="67"/>
      <c r="G15" s="67"/>
      <c r="H15" s="73"/>
      <c r="J15" s="57"/>
    </row>
    <row r="16" spans="1:11" x14ac:dyDescent="0.25">
      <c r="B16" s="71"/>
      <c r="C16" s="72"/>
      <c r="D16" s="67"/>
      <c r="E16" s="67"/>
      <c r="F16" s="67"/>
      <c r="G16" s="67"/>
      <c r="H16" s="74"/>
      <c r="J16" s="57"/>
    </row>
    <row r="17" spans="2:11" x14ac:dyDescent="0.25">
      <c r="B17" s="71"/>
      <c r="C17" s="72"/>
      <c r="D17" s="67"/>
      <c r="E17" s="67"/>
      <c r="F17" s="67"/>
      <c r="G17" s="67"/>
      <c r="H17" s="74"/>
      <c r="J17" s="57"/>
    </row>
    <row r="18" spans="2:11" x14ac:dyDescent="0.25">
      <c r="B18" s="75"/>
      <c r="C18" s="72"/>
      <c r="D18" s="67"/>
      <c r="E18" s="67"/>
      <c r="F18" s="67"/>
      <c r="G18" s="86"/>
      <c r="H18" s="87"/>
      <c r="J18" s="58"/>
    </row>
    <row r="19" spans="2:11" ht="15.75" thickBot="1" x14ac:dyDescent="0.3">
      <c r="B19" s="75"/>
      <c r="C19" s="88" t="s">
        <v>52</v>
      </c>
      <c r="D19" s="97"/>
      <c r="E19" s="97"/>
      <c r="F19" s="85"/>
      <c r="G19" s="85"/>
      <c r="H19" s="97"/>
      <c r="J19" s="58"/>
    </row>
    <row r="20" spans="2:11" x14ac:dyDescent="0.25">
      <c r="B20" s="75"/>
      <c r="C20" s="81"/>
      <c r="D20" s="82"/>
      <c r="E20" s="83"/>
      <c r="F20" s="82"/>
      <c r="G20" s="82"/>
      <c r="H20" s="84"/>
      <c r="J20" s="58"/>
    </row>
    <row r="21" spans="2:11" x14ac:dyDescent="0.25">
      <c r="B21" s="75"/>
      <c r="C21" s="77" t="s">
        <v>41</v>
      </c>
      <c r="D21" s="67"/>
      <c r="E21" s="68"/>
      <c r="F21" s="67"/>
      <c r="G21" s="67"/>
      <c r="H21" s="78"/>
      <c r="J21" s="59"/>
    </row>
    <row r="22" spans="2:11" x14ac:dyDescent="0.25">
      <c r="B22" s="75"/>
      <c r="C22" s="72" t="s">
        <v>43</v>
      </c>
      <c r="D22" s="79">
        <v>0.1</v>
      </c>
      <c r="E22" s="68"/>
      <c r="F22" s="67"/>
      <c r="G22" s="67"/>
      <c r="H22" s="74"/>
      <c r="J22" s="59"/>
    </row>
    <row r="23" spans="2:11" x14ac:dyDescent="0.25">
      <c r="B23" s="75"/>
      <c r="C23" s="72" t="s">
        <v>44</v>
      </c>
      <c r="D23" s="79">
        <v>0.18</v>
      </c>
      <c r="E23" s="68"/>
      <c r="F23" s="67"/>
      <c r="G23" s="67"/>
      <c r="H23" s="74"/>
      <c r="J23" s="59"/>
    </row>
    <row r="24" spans="2:11" x14ac:dyDescent="0.25">
      <c r="B24" s="75"/>
      <c r="C24" s="72" t="s">
        <v>37</v>
      </c>
      <c r="D24" s="79">
        <v>0.02</v>
      </c>
      <c r="E24" s="68"/>
      <c r="F24" s="67"/>
      <c r="G24" s="67"/>
      <c r="H24" s="74"/>
      <c r="J24" s="59"/>
    </row>
    <row r="25" spans="2:11" x14ac:dyDescent="0.25">
      <c r="B25" s="75"/>
      <c r="C25" s="72" t="s">
        <v>38</v>
      </c>
      <c r="D25" s="79">
        <v>0.03</v>
      </c>
      <c r="E25" s="68"/>
      <c r="F25" s="67"/>
      <c r="G25" s="67"/>
      <c r="H25" s="74"/>
      <c r="J25" s="59"/>
    </row>
    <row r="26" spans="2:11" x14ac:dyDescent="0.25">
      <c r="B26" s="75"/>
      <c r="C26" s="72" t="s">
        <v>42</v>
      </c>
      <c r="D26" s="79">
        <v>1E-3</v>
      </c>
      <c r="E26" s="68"/>
      <c r="F26" s="67"/>
      <c r="G26" s="67"/>
      <c r="H26" s="74"/>
      <c r="J26" s="59"/>
    </row>
    <row r="27" spans="2:11" x14ac:dyDescent="0.25">
      <c r="B27" s="75"/>
      <c r="C27" s="72" t="s">
        <v>46</v>
      </c>
      <c r="D27" s="79">
        <v>0.01</v>
      </c>
      <c r="E27" s="68"/>
      <c r="F27" s="67"/>
      <c r="G27" s="67"/>
      <c r="H27" s="74"/>
      <c r="J27" s="59"/>
    </row>
    <row r="28" spans="2:11" x14ac:dyDescent="0.25">
      <c r="B28" s="75"/>
      <c r="C28" s="72" t="s">
        <v>45</v>
      </c>
      <c r="D28" s="79">
        <v>3.7999999999999999E-2</v>
      </c>
      <c r="E28" s="68"/>
      <c r="F28" s="67"/>
      <c r="G28" s="67"/>
      <c r="H28" s="74"/>
      <c r="J28" s="58"/>
      <c r="K28" s="58"/>
    </row>
    <row r="29" spans="2:11" x14ac:dyDescent="0.25">
      <c r="B29" s="75"/>
      <c r="C29" s="72" t="s">
        <v>39</v>
      </c>
      <c r="D29" s="79">
        <v>0.04</v>
      </c>
      <c r="E29" s="68"/>
      <c r="F29" s="67"/>
      <c r="G29" s="67"/>
      <c r="H29" s="78"/>
    </row>
    <row r="30" spans="2:11" x14ac:dyDescent="0.25">
      <c r="B30" s="75"/>
      <c r="C30" s="72"/>
      <c r="D30" s="79"/>
      <c r="E30" s="68"/>
      <c r="F30" s="67"/>
      <c r="G30" s="67"/>
      <c r="H30" s="104"/>
    </row>
    <row r="31" spans="2:11" ht="15.75" thickBot="1" x14ac:dyDescent="0.3">
      <c r="B31" s="75"/>
      <c r="C31" s="90" t="s">
        <v>30</v>
      </c>
      <c r="D31" s="91"/>
      <c r="E31" s="92"/>
      <c r="F31" s="92"/>
      <c r="G31" s="94"/>
      <c r="H31" s="97"/>
    </row>
    <row r="32" spans="2:11" x14ac:dyDescent="0.25">
      <c r="B32" s="75"/>
      <c r="C32" s="102"/>
      <c r="D32" s="106"/>
      <c r="E32" s="103"/>
      <c r="F32" s="103"/>
      <c r="G32" s="103"/>
      <c r="H32" s="105"/>
    </row>
    <row r="33" spans="1:10" x14ac:dyDescent="0.25">
      <c r="B33" s="75"/>
      <c r="C33" s="72" t="s">
        <v>53</v>
      </c>
      <c r="D33" s="79">
        <v>0.05</v>
      </c>
      <c r="E33" s="72"/>
      <c r="F33" s="72"/>
      <c r="G33" s="72"/>
      <c r="H33" s="67"/>
    </row>
    <row r="34" spans="1:10" x14ac:dyDescent="0.25">
      <c r="B34" s="75"/>
      <c r="C34" s="95"/>
      <c r="D34" s="80"/>
      <c r="E34" s="72"/>
      <c r="F34" s="72"/>
      <c r="G34" s="72"/>
      <c r="H34" s="67"/>
    </row>
    <row r="35" spans="1:10" ht="15.75" thickBot="1" x14ac:dyDescent="0.3">
      <c r="B35" s="75"/>
      <c r="C35" s="90" t="s">
        <v>51</v>
      </c>
      <c r="D35" s="91"/>
      <c r="E35" s="92"/>
      <c r="F35" s="98"/>
      <c r="G35" s="94"/>
      <c r="H35" s="97"/>
    </row>
    <row r="36" spans="1:10" x14ac:dyDescent="0.25">
      <c r="B36" s="75"/>
      <c r="C36" s="89"/>
      <c r="D36" s="81"/>
      <c r="E36" s="81"/>
      <c r="F36" s="96"/>
      <c r="G36" s="81"/>
      <c r="H36" s="93"/>
    </row>
    <row r="37" spans="1:10" ht="23.25" customHeight="1" x14ac:dyDescent="0.25">
      <c r="B37" s="76"/>
      <c r="C37" s="100"/>
      <c r="D37" s="100"/>
      <c r="E37" s="100"/>
      <c r="F37" s="108"/>
      <c r="G37" s="108"/>
      <c r="H37" s="101"/>
    </row>
    <row r="38" spans="1:10" x14ac:dyDescent="0.25">
      <c r="J38" s="60"/>
    </row>
    <row r="39" spans="1:10" x14ac:dyDescent="0.25">
      <c r="G39" s="58"/>
    </row>
    <row r="40" spans="1:10" ht="18.75" x14ac:dyDescent="0.3">
      <c r="A40" s="56"/>
      <c r="B40" s="69"/>
      <c r="C40" s="70"/>
      <c r="D40" s="56"/>
    </row>
    <row r="41" spans="1:10" x14ac:dyDescent="0.25">
      <c r="A41" s="56"/>
      <c r="B41" s="56"/>
      <c r="C41" s="56"/>
      <c r="D41" s="56"/>
    </row>
  </sheetData>
  <mergeCells count="4">
    <mergeCell ref="F37:G37"/>
    <mergeCell ref="B8:H8"/>
    <mergeCell ref="E6:G6"/>
    <mergeCell ref="C9:G9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5"/>
  <sheetViews>
    <sheetView workbookViewId="0">
      <selection activeCell="G21" sqref="G21"/>
    </sheetView>
  </sheetViews>
  <sheetFormatPr baseColWidth="10" defaultRowHeight="15" x14ac:dyDescent="0.25"/>
  <cols>
    <col min="1" max="1" width="38.140625" bestFit="1" customWidth="1"/>
    <col min="2" max="2" width="12.7109375" bestFit="1" customWidth="1"/>
    <col min="3" max="3" width="5" bestFit="1" customWidth="1"/>
    <col min="4" max="4" width="10.5703125" bestFit="1" customWidth="1"/>
    <col min="5" max="5" width="9" bestFit="1" customWidth="1"/>
    <col min="6" max="6" width="13.5703125" bestFit="1" customWidth="1"/>
    <col min="7" max="7" width="19.42578125" bestFit="1" customWidth="1"/>
    <col min="8" max="8" width="8.5703125" bestFit="1" customWidth="1"/>
  </cols>
  <sheetData>
    <row r="6" spans="1:8" ht="15.75" thickBot="1" x14ac:dyDescent="0.3">
      <c r="A6" s="1"/>
      <c r="B6" s="10"/>
      <c r="C6" s="10"/>
      <c r="D6" s="10"/>
      <c r="E6" s="10"/>
      <c r="F6" s="10"/>
      <c r="G6" s="10"/>
      <c r="H6" s="2"/>
    </row>
    <row r="7" spans="1:8" ht="15.75" thickBot="1" x14ac:dyDescent="0.3">
      <c r="A7" s="16" t="s">
        <v>26</v>
      </c>
      <c r="B7" s="17" t="s">
        <v>27</v>
      </c>
      <c r="C7" s="18" t="s">
        <v>28</v>
      </c>
      <c r="D7" s="19" t="s">
        <v>29</v>
      </c>
      <c r="E7" s="19" t="s">
        <v>32</v>
      </c>
      <c r="F7" s="20" t="s">
        <v>30</v>
      </c>
      <c r="G7" s="22" t="s">
        <v>33</v>
      </c>
      <c r="H7" s="21" t="s">
        <v>31</v>
      </c>
    </row>
    <row r="8" spans="1:8" x14ac:dyDescent="0.25">
      <c r="A8" s="39" t="s">
        <v>10</v>
      </c>
      <c r="B8" s="36"/>
      <c r="C8" s="35"/>
      <c r="D8" s="37"/>
      <c r="E8" s="37"/>
      <c r="F8" s="38"/>
      <c r="G8" s="38"/>
      <c r="H8" s="40"/>
    </row>
    <row r="9" spans="1:8" x14ac:dyDescent="0.25">
      <c r="A9" s="41" t="s">
        <v>11</v>
      </c>
      <c r="B9" s="6">
        <v>0.14699999999999999</v>
      </c>
      <c r="C9" s="6" t="s">
        <v>6</v>
      </c>
      <c r="D9" s="6">
        <f>1923/1.18</f>
        <v>1629.6610169491526</v>
      </c>
      <c r="E9" s="6">
        <f>SUM(D9*0.18)</f>
        <v>293.33898305084745</v>
      </c>
      <c r="F9" s="6">
        <f>SUM(B9*D9)</f>
        <v>239.56016949152541</v>
      </c>
      <c r="G9" s="24">
        <f>SUM(B9*E9)</f>
        <v>43.120830508474569</v>
      </c>
      <c r="H9" s="42"/>
    </row>
    <row r="10" spans="1:8" x14ac:dyDescent="0.25">
      <c r="A10" s="41" t="s">
        <v>7</v>
      </c>
      <c r="B10" s="6">
        <v>1.4999999999999999E-2</v>
      </c>
      <c r="C10" s="6" t="s">
        <v>6</v>
      </c>
      <c r="D10" s="6">
        <f>1923/1.18</f>
        <v>1629.6610169491526</v>
      </c>
      <c r="E10" s="6">
        <f t="shared" ref="E10:E12" si="0">SUM(D10*0.18)</f>
        <v>293.33898305084745</v>
      </c>
      <c r="F10" s="6">
        <f t="shared" ref="F10:F12" si="1">SUM(B10*D10)</f>
        <v>24.444915254237287</v>
      </c>
      <c r="G10" s="24">
        <f t="shared" ref="G10:G12" si="2">SUM(B10*E10)</f>
        <v>4.4000847457627117</v>
      </c>
      <c r="H10" s="42"/>
    </row>
    <row r="11" spans="1:8" x14ac:dyDescent="0.25">
      <c r="A11" s="41" t="s">
        <v>12</v>
      </c>
      <c r="B11" s="6">
        <v>0.1</v>
      </c>
      <c r="C11" s="6" t="s">
        <v>6</v>
      </c>
      <c r="D11" s="6">
        <f>365/1.18</f>
        <v>309.32203389830511</v>
      </c>
      <c r="E11" s="6">
        <f t="shared" si="0"/>
        <v>55.677966101694921</v>
      </c>
      <c r="F11" s="6">
        <f t="shared" si="1"/>
        <v>30.932203389830512</v>
      </c>
      <c r="G11" s="24">
        <f t="shared" si="2"/>
        <v>5.5677966101694922</v>
      </c>
      <c r="H11" s="42"/>
    </row>
    <row r="12" spans="1:8" x14ac:dyDescent="0.25">
      <c r="A12" s="41" t="s">
        <v>8</v>
      </c>
      <c r="B12" s="6">
        <v>1</v>
      </c>
      <c r="C12" s="6" t="s">
        <v>9</v>
      </c>
      <c r="D12" s="6">
        <f>12.5/1.18</f>
        <v>10.593220338983052</v>
      </c>
      <c r="E12" s="6">
        <f t="shared" si="0"/>
        <v>1.9067796610169492</v>
      </c>
      <c r="F12" s="6">
        <f t="shared" si="1"/>
        <v>10.593220338983052</v>
      </c>
      <c r="G12" s="24">
        <f t="shared" si="2"/>
        <v>1.9067796610169492</v>
      </c>
      <c r="H12" s="42"/>
    </row>
    <row r="13" spans="1:8" x14ac:dyDescent="0.25">
      <c r="A13" s="41" t="s">
        <v>13</v>
      </c>
      <c r="B13" s="6">
        <v>1</v>
      </c>
      <c r="C13" s="6" t="s">
        <v>9</v>
      </c>
      <c r="D13" s="6">
        <v>34.74</v>
      </c>
      <c r="E13" s="6"/>
      <c r="F13" s="6">
        <v>34.74</v>
      </c>
      <c r="G13" s="24"/>
      <c r="H13" s="42"/>
    </row>
    <row r="14" spans="1:8" ht="15.75" thickBot="1" x14ac:dyDescent="0.3">
      <c r="A14" s="43" t="s">
        <v>14</v>
      </c>
      <c r="B14" s="44">
        <v>1</v>
      </c>
      <c r="C14" s="44" t="s">
        <v>9</v>
      </c>
      <c r="D14" s="44">
        <v>32.56</v>
      </c>
      <c r="E14" s="44"/>
      <c r="F14" s="44">
        <v>32.56</v>
      </c>
      <c r="G14" s="45"/>
      <c r="H14" s="46"/>
    </row>
    <row r="15" spans="1:8" ht="15.75" thickBot="1" x14ac:dyDescent="0.3">
      <c r="E15" s="33" t="s">
        <v>31</v>
      </c>
      <c r="F15" s="48">
        <f>SUM(F9:F14)</f>
        <v>372.83050847457628</v>
      </c>
      <c r="G15" s="47">
        <f>SUM(G9:G14)</f>
        <v>54.995491525423724</v>
      </c>
      <c r="H15" s="49">
        <f>SUM(F15:G15)</f>
        <v>427.82600000000002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4"/>
  <sheetViews>
    <sheetView workbookViewId="0">
      <selection activeCell="B14" sqref="B14"/>
    </sheetView>
  </sheetViews>
  <sheetFormatPr baseColWidth="10" defaultRowHeight="15" x14ac:dyDescent="0.25"/>
  <cols>
    <col min="1" max="1" width="42.7109375" customWidth="1"/>
    <col min="2" max="2" width="12.42578125" customWidth="1"/>
    <col min="5" max="5" width="15" bestFit="1" customWidth="1"/>
    <col min="6" max="6" width="13" customWidth="1"/>
    <col min="7" max="7" width="19.7109375" customWidth="1"/>
    <col min="8" max="8" width="13.85546875" customWidth="1"/>
  </cols>
  <sheetData>
    <row r="6" spans="1:8" ht="15.75" thickBot="1" x14ac:dyDescent="0.3"/>
    <row r="7" spans="1:8" ht="15.75" thickBot="1" x14ac:dyDescent="0.3">
      <c r="A7" s="16" t="s">
        <v>26</v>
      </c>
      <c r="B7" s="17" t="s">
        <v>27</v>
      </c>
      <c r="C7" s="18" t="s">
        <v>28</v>
      </c>
      <c r="D7" s="19" t="s">
        <v>29</v>
      </c>
      <c r="E7" s="19" t="s">
        <v>32</v>
      </c>
      <c r="F7" s="20" t="s">
        <v>30</v>
      </c>
      <c r="G7" s="22" t="s">
        <v>33</v>
      </c>
      <c r="H7" s="21" t="s">
        <v>31</v>
      </c>
    </row>
    <row r="8" spans="1:8" x14ac:dyDescent="0.25">
      <c r="A8" s="12" t="s">
        <v>15</v>
      </c>
      <c r="B8" s="10"/>
      <c r="C8" s="10"/>
      <c r="D8" s="10"/>
      <c r="E8" s="10"/>
      <c r="F8" s="10"/>
      <c r="G8" s="10"/>
      <c r="H8" s="2"/>
    </row>
    <row r="9" spans="1:8" x14ac:dyDescent="0.25">
      <c r="A9" s="13" t="s">
        <v>0</v>
      </c>
      <c r="B9" s="11" t="s">
        <v>1</v>
      </c>
      <c r="C9" s="3" t="s">
        <v>2</v>
      </c>
      <c r="D9" s="3" t="s">
        <v>3</v>
      </c>
      <c r="E9" s="3" t="s">
        <v>34</v>
      </c>
      <c r="F9" s="3" t="s">
        <v>4</v>
      </c>
      <c r="G9" s="23" t="s">
        <v>35</v>
      </c>
      <c r="H9" s="4" t="s">
        <v>9</v>
      </c>
    </row>
    <row r="10" spans="1:8" x14ac:dyDescent="0.25">
      <c r="A10" s="5" t="s">
        <v>16</v>
      </c>
      <c r="B10" s="6">
        <v>54.57</v>
      </c>
      <c r="C10" s="6" t="s">
        <v>17</v>
      </c>
      <c r="D10" s="6">
        <f>66/1.18</f>
        <v>55.932203389830512</v>
      </c>
      <c r="E10" s="6">
        <f>D10*0.18</f>
        <v>10.067796610169491</v>
      </c>
      <c r="F10" s="6">
        <f>ROUND(B10*D10,2)</f>
        <v>3052.22</v>
      </c>
      <c r="G10" s="24">
        <f>SUM(B10*E10)</f>
        <v>549.39966101694915</v>
      </c>
      <c r="H10" s="7"/>
    </row>
    <row r="11" spans="1:8" x14ac:dyDescent="0.25">
      <c r="A11" s="5" t="s">
        <v>18</v>
      </c>
      <c r="B11" s="6">
        <v>14.26</v>
      </c>
      <c r="C11" s="6" t="s">
        <v>17</v>
      </c>
      <c r="D11" s="6">
        <f t="shared" ref="D11:D13" si="0">66/1.18</f>
        <v>55.932203389830512</v>
      </c>
      <c r="E11" s="6">
        <f t="shared" ref="E11:E14" si="1">D11*0.18</f>
        <v>10.067796610169491</v>
      </c>
      <c r="F11" s="6">
        <f t="shared" ref="F11:F14" si="2">ROUND(B11*D11,2)</f>
        <v>797.59</v>
      </c>
      <c r="G11" s="24">
        <f t="shared" ref="G11:G14" si="3">SUM(B11*E11)</f>
        <v>143.56677966101694</v>
      </c>
      <c r="H11" s="7"/>
    </row>
    <row r="12" spans="1:8" x14ac:dyDescent="0.25">
      <c r="A12" s="5" t="s">
        <v>19</v>
      </c>
      <c r="B12" s="6">
        <v>26.75</v>
      </c>
      <c r="C12" s="6" t="s">
        <v>17</v>
      </c>
      <c r="D12" s="6">
        <f t="shared" si="0"/>
        <v>55.932203389830512</v>
      </c>
      <c r="E12" s="6">
        <f t="shared" si="1"/>
        <v>10.067796610169491</v>
      </c>
      <c r="F12" s="6">
        <f t="shared" si="2"/>
        <v>1496.19</v>
      </c>
      <c r="G12" s="24">
        <f t="shared" si="3"/>
        <v>269.31355932203388</v>
      </c>
      <c r="H12" s="7"/>
    </row>
    <row r="13" spans="1:8" x14ac:dyDescent="0.25">
      <c r="A13" s="5" t="s">
        <v>20</v>
      </c>
      <c r="B13" s="6">
        <v>8.56</v>
      </c>
      <c r="C13" s="6" t="s">
        <v>17</v>
      </c>
      <c r="D13" s="6">
        <f t="shared" si="0"/>
        <v>55.932203389830512</v>
      </c>
      <c r="E13" s="6">
        <f t="shared" si="1"/>
        <v>10.067796610169491</v>
      </c>
      <c r="F13" s="6">
        <f t="shared" si="2"/>
        <v>478.78</v>
      </c>
      <c r="G13" s="24">
        <f t="shared" si="3"/>
        <v>86.180338983050845</v>
      </c>
      <c r="H13" s="7"/>
    </row>
    <row r="14" spans="1:8" x14ac:dyDescent="0.25">
      <c r="A14" s="5" t="s">
        <v>21</v>
      </c>
      <c r="B14" s="6">
        <v>6</v>
      </c>
      <c r="C14" s="6" t="s">
        <v>22</v>
      </c>
      <c r="D14" s="6">
        <f>45/1.18</f>
        <v>38.135593220338983</v>
      </c>
      <c r="E14" s="6">
        <f t="shared" si="1"/>
        <v>6.8644067796610164</v>
      </c>
      <c r="F14" s="6">
        <f t="shared" si="2"/>
        <v>228.81</v>
      </c>
      <c r="G14" s="24">
        <f t="shared" si="3"/>
        <v>41.186440677966097</v>
      </c>
      <c r="H14" s="7"/>
    </row>
    <row r="15" spans="1:8" x14ac:dyDescent="0.25">
      <c r="A15" s="5" t="s">
        <v>23</v>
      </c>
      <c r="B15" s="14">
        <v>7143.24</v>
      </c>
      <c r="C15" s="6" t="s">
        <v>5</v>
      </c>
      <c r="D15" s="6">
        <v>0.4</v>
      </c>
      <c r="E15" s="6"/>
      <c r="F15" s="6">
        <f>ROUND(B15*D15,2)</f>
        <v>2857.3</v>
      </c>
      <c r="G15" s="24"/>
      <c r="H15" s="7"/>
    </row>
    <row r="16" spans="1:8" x14ac:dyDescent="0.25">
      <c r="A16" s="26"/>
      <c r="B16" s="27"/>
      <c r="C16" s="28"/>
      <c r="D16" s="28"/>
      <c r="E16" s="28"/>
      <c r="F16" s="31">
        <f>SUM(F10:F15)</f>
        <v>8910.89</v>
      </c>
      <c r="G16" s="32">
        <f>SUM(G10:G15)</f>
        <v>1089.646779661017</v>
      </c>
      <c r="H16" s="30">
        <f>SUM(F16+G16)</f>
        <v>10000.536779661017</v>
      </c>
    </row>
    <row r="17" spans="1:8" x14ac:dyDescent="0.25">
      <c r="A17" s="26"/>
      <c r="B17" s="27"/>
      <c r="C17" s="28"/>
      <c r="D17" s="28"/>
      <c r="E17" s="28"/>
      <c r="F17" s="28"/>
      <c r="G17" s="29"/>
      <c r="H17" s="30"/>
    </row>
    <row r="18" spans="1:8" x14ac:dyDescent="0.25">
      <c r="A18" s="15" t="s">
        <v>24</v>
      </c>
      <c r="B18" s="8">
        <v>8.58</v>
      </c>
      <c r="C18" s="8"/>
      <c r="D18" s="8"/>
      <c r="E18" s="8"/>
      <c r="F18" s="8" t="s">
        <v>25</v>
      </c>
      <c r="G18" s="25"/>
      <c r="H18" s="9">
        <f>SUM(H16/B18)</f>
        <v>1165.5637272332187</v>
      </c>
    </row>
    <row r="24" spans="1:8" x14ac:dyDescent="0.25">
      <c r="E24" s="34"/>
    </row>
  </sheetData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</vt:lpstr>
      <vt:lpstr>Hoja1</vt:lpstr>
      <vt:lpstr>Pintura de aceite</vt:lpstr>
      <vt:lpstr>Muros de madera</vt:lpstr>
      <vt:lpstr>Resumen!Área_de_impresión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Aneudis Cuello</dc:creator>
  <cp:lastModifiedBy>Yonelissa Encarnacion Lagares</cp:lastModifiedBy>
  <cp:lastPrinted>2020-09-07T14:09:48Z</cp:lastPrinted>
  <dcterms:created xsi:type="dcterms:W3CDTF">2020-08-26T19:30:15Z</dcterms:created>
  <dcterms:modified xsi:type="dcterms:W3CDTF">2020-09-14T19:47:12Z</dcterms:modified>
</cp:coreProperties>
</file>